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eed4ae987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7412a0391cd04aee"/>
    <x:sheet xmlns:r="http://schemas.openxmlformats.org/officeDocument/2006/relationships" name="Inputs" sheetId="2" r:id="Ra926b09da64a4e5a"/>
    <x:sheet xmlns:r="http://schemas.openxmlformats.org/officeDocument/2006/relationships" name="ScenarioMap" sheetId="3" r:id="Rf1cdceb5ce1242fb"/>
    <x:sheet xmlns:r="http://schemas.openxmlformats.org/officeDocument/2006/relationships" name="TCO_ROI" sheetId="4" r:id="R4653e8cdb5e848b3"/>
    <x:sheet xmlns:r="http://schemas.openxmlformats.org/officeDocument/2006/relationships" name="Pilot30" sheetId="5" r:id="Rea74eb421c09439f"/>
    <x:sheet xmlns:r="http://schemas.openxmlformats.org/officeDocument/2006/relationships" name="Sensitivity" sheetId="6" r:id="Rf19f750fb22747b8"/>
    <x:sheet xmlns:r="http://schemas.openxmlformats.org/officeDocument/2006/relationships" name="Monthly" sheetId="7" r:id="R9e01988a1c644a43"/>
    <x:sheet xmlns:r="http://schemas.openxmlformats.org/officeDocument/2006/relationships" name="Decision" sheetId="8" r:id="R2de5770fa0c5401d"/>
    <x:sheet xmlns:r="http://schemas.openxmlformats.org/officeDocument/2006/relationships" name="Sources" sheetId="9" r:id="R99cd17c966d34a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;[Red](0.0%);-"/>
    <x:numFmt numFmtId="201" formatCode="#,##0;[Red](#,##0);-"/>
    <x:numFmt numFmtId="202" formatCode="0"/>
    <x:numFmt numFmtId="203" formatCode="#,##0.0;[Red](#,##0.0);-"/>
  </x:numFmts>
  <x:fonts count="12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b/>
      <x:sz val="14"/>
      <x:color rgb="FFFFFFFF"/>
      <x:name val="Arial"/>
    </x:font>
    <x:font>
      <x:sz val="1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8000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FFF8CC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200" fontId="3" fillId="3" borderId="0" xfId="0" applyNumberFormat="1" applyFont="1" applyFill="1" applyBorder="1"/>
    <x:xf numFmtId="200" fontId="3" fillId="3" borderId="1" xfId="0" applyNumberFormat="1" applyFont="1" applyFill="1" applyBorder="1"/>
    <x:xf numFmtId="201" fontId="3" fillId="3" borderId="0" xfId="0" applyNumberFormat="1" applyFont="1" applyFill="1" applyBorder="1"/>
    <x:xf numFmtId="201" fontId="3" fillId="3" borderId="1" xfId="0" applyNumberFormat="1" applyFont="1" applyFill="1" applyBorder="1"/>
    <x:xf numFmtId="202" fontId="3" fillId="3" borderId="0" xfId="0" applyNumberFormat="1" applyFont="1" applyFill="1" applyBorder="1"/>
    <x:xf numFmtId="202" fontId="3" fillId="3" borderId="1" xfId="0" applyNumberFormat="1" applyFont="1" applyFill="1" applyBorder="1"/>
    <x:xf numFmtId="202" fontId="3" fillId="3" borderId="0" xfId="0" applyNumberFormat="1" applyFont="1" applyFill="1" applyBorder="1" applyAlignment="1">
      <x:alignment wrapText="1"/>
    </x:xf>
    <x:xf numFmtId="201" fontId="3" fillId="3" borderId="0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202" fontId="3" fillId="3" borderId="1" xfId="0" applyNumberFormat="1" applyFont="1" applyFill="1" applyBorder="1" applyAlignment="1">
      <x:alignment wrapText="1"/>
    </x:xf>
    <x:xf numFmtId="201" fontId="3" fillId="3" borderId="1" xfId="0" applyNumberFormat="1" applyFont="1" applyFill="1" applyBorder="1" applyAlignment="1">
      <x:alignment wrapText="1"/>
    </x:xf>
    <x:xf numFmtId="20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3" fontId="4" fillId="0" borderId="0" xfId="0" applyNumberFormat="1" applyFont="1" applyFill="1" applyBorder="1"/>
    <x:xf numFmtId="203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4" fillId="3" borderId="0" xfId="0" applyNumberFormat="1" applyFont="1" applyFill="1" applyBorder="1"/>
    <x:xf numFmtId="20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 wrapText="1"/>
    </x:xf>
    <x:xf numFmtId="202" fontId="9" fillId="3" borderId="0" xfId="0" applyNumberFormat="1" applyFont="1" applyFill="1" applyBorder="1" applyAlignment="1">
      <x:alignment wrapText="1"/>
    </x:xf>
    <x:xf numFmtId="201" fontId="9" fillId="3" borderId="0" xfId="0" applyNumberFormat="1" applyFont="1" applyFill="1" applyBorder="1" applyAlignment="1">
      <x:alignment wrapText="1"/>
    </x:xf>
    <x:xf numFmtId="200" fontId="9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  <x:xf numFmtId="202" fontId="9" fillId="3" borderId="1" xfId="0" applyNumberFormat="1" applyFont="1" applyFill="1" applyBorder="1" applyAlignment="1">
      <x:alignment wrapText="1"/>
    </x:xf>
    <x:xf numFmtId="201" fontId="9" fillId="3" borderId="1" xfId="0" applyNumberFormat="1" applyFont="1" applyFill="1" applyBorder="1" applyAlignment="1">
      <x:alignment wrapText="1"/>
    </x:xf>
    <x:xf numFmtId="200" fontId="9" fillId="3" borderId="1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202" fontId="9" fillId="3" borderId="0" xfId="0" applyNumberFormat="1" applyFont="1" applyFill="1" applyBorder="1" applyAlignment="1">
      <x:alignment vertical="center" wrapText="1"/>
    </x:xf>
    <x:xf numFmtId="201" fontId="9" fillId="3" borderId="0" xfId="0" applyNumberFormat="1" applyFont="1" applyFill="1" applyBorder="1" applyAlignment="1">
      <x:alignment vertical="center" wrapText="1"/>
    </x:xf>
    <x:xf numFmtId="200" fontId="9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202" fontId="9" fillId="3" borderId="1" xfId="0" applyNumberFormat="1" applyFont="1" applyFill="1" applyBorder="1" applyAlignment="1">
      <x:alignment vertical="center" wrapText="1"/>
    </x:xf>
    <x:xf numFmtId="201" fontId="9" fillId="3" borderId="1" xfId="0" applyNumberFormat="1" applyFont="1" applyFill="1" applyBorder="1" applyAlignment="1">
      <x:alignment vertical="center" wrapText="1"/>
    </x:xf>
    <x:xf numFmtId="200" fontId="9" fillId="3" borderId="1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201" fontId="10" fillId="0" borderId="0" xfId="0" applyNumberFormat="1" applyFont="1" applyFill="1" applyBorder="1"/>
    <x:xf numFmtId="203" fontId="10" fillId="0" borderId="0" xfId="0" applyNumberFormat="1" applyFont="1" applyFill="1" applyBorder="1"/>
    <x:xf numFmtId="200" fontId="10" fillId="0" borderId="0" xfId="0" applyNumberFormat="1" applyFont="1" applyFill="1" applyBorder="1"/>
    <x:xf numFmtId="201" fontId="10" fillId="0" borderId="1" xfId="0" applyNumberFormat="1" applyFont="1" applyFill="1" applyBorder="1"/>
    <x:xf numFmtId="203" fontId="10" fillId="0" borderId="1" xfId="0" applyNumberFormat="1" applyFont="1" applyFill="1" applyBorder="1"/>
    <x:xf numFmtId="200" fontId="10" fillId="0" borderId="1" xfId="0" applyNumberFormat="1" applyFont="1" applyFill="1" applyBorder="1"/>
    <x:xf numFmtId="201" fontId="10" fillId="0" borderId="0" xfId="0" applyNumberFormat="1" applyFont="1" applyFill="1" applyBorder="1" applyAlignment="1">
      <x:alignment vertical="center"/>
    </x:xf>
    <x:xf numFmtId="203" fontId="10" fillId="0" borderId="0" xfId="0" applyNumberFormat="1" applyFont="1" applyFill="1" applyBorder="1" applyAlignment="1">
      <x:alignment vertical="center"/>
    </x:xf>
    <x:xf numFmtId="200" fontId="10" fillId="0" borderId="0" xfId="0" applyNumberFormat="1" applyFont="1" applyFill="1" applyBorder="1" applyAlignment="1">
      <x:alignment vertical="center"/>
    </x:xf>
    <x:xf numFmtId="201" fontId="10" fillId="0" borderId="1" xfId="0" applyNumberFormat="1" applyFont="1" applyFill="1" applyBorder="1" applyAlignment="1">
      <x:alignment vertical="center"/>
    </x:xf>
    <x:xf numFmtId="203" fontId="10" fillId="0" borderId="1" xfId="0" applyNumberFormat="1" applyFont="1" applyFill="1" applyBorder="1" applyAlignment="1">
      <x:alignment vertical="center"/>
    </x:xf>
    <x:xf numFmtId="200" fontId="10" fillId="0" borderId="1" xfId="0" applyNumberFormat="1" applyFont="1" applyFill="1" applyBorder="1" applyAlignment="1">
      <x:alignment vertical="center"/>
    </x:xf>
    <x:xf numFmtId="200" fontId="9" fillId="3" borderId="0" xfId="0" applyNumberFormat="1" applyFont="1" applyFill="1" applyBorder="1"/>
    <x:xf numFmtId="200" fontId="9" fillId="3" borderId="1" xfId="0" applyNumberFormat="1" applyFont="1" applyFill="1" applyBorder="1"/>
    <x:xf numFmtId="200" fontId="9" fillId="3" borderId="0" xfId="0" applyNumberFormat="1" applyFont="1" applyFill="1" applyBorder="1" applyAlignment="1">
      <x:alignment vertical="center"/>
    </x:xf>
    <x:xf numFmtId="200" fontId="9" fillId="3" borderId="1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200" fontId="10" fillId="3" borderId="0" xfId="0" applyNumberFormat="1" applyFont="1" applyFill="1" applyBorder="1"/>
    <x:xf numFmtId="0" fontId="10" fillId="0" borderId="0" xfId="0" applyNumberFormat="1" applyFont="1" applyFill="1" applyBorder="1"/>
    <x:xf numFmtId="0" fontId="11" fillId="0" borderId="1" xfId="0" applyNumberFormat="1" applyFont="1" applyFill="1" applyBorder="1"/>
    <x:xf numFmtId="200" fontId="10" fillId="3" borderId="1" xfId="0" applyNumberFormat="1" applyFont="1" applyFill="1" applyBorder="1"/>
    <x:xf numFmtId="0" fontId="10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200" fontId="10" fillId="3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vertical="center"/>
    </x:xf>
    <x:xf numFmtId="200" fontId="10" fillId="3" borderId="1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e45585a784d1a" /><Relationship Type="http://schemas.openxmlformats.org/officeDocument/2006/relationships/theme" Target="/xl/theme/theme1.xml" Id="Rd89c4704ce924c7f" /><Relationship Type="http://schemas.openxmlformats.org/officeDocument/2006/relationships/sharedStrings" Target="/xl/sharedStrings.xml" Id="Raa5b8b3b442540b4" /><Relationship Type="http://schemas.openxmlformats.org/officeDocument/2006/relationships/worksheet" Target="/xl/worksheets/sheet1.xml" Id="R7412a0391cd04aee" /><Relationship Type="http://schemas.openxmlformats.org/officeDocument/2006/relationships/worksheet" Target="/xl/worksheets/sheet2.xml" Id="Ra926b09da64a4e5a" /><Relationship Type="http://schemas.openxmlformats.org/officeDocument/2006/relationships/worksheet" Target="/xl/worksheets/sheet3.xml" Id="Rf1cdceb5ce1242fb" /><Relationship Type="http://schemas.openxmlformats.org/officeDocument/2006/relationships/worksheet" Target="/xl/worksheets/sheet4.xml" Id="R4653e8cdb5e848b3" /><Relationship Type="http://schemas.openxmlformats.org/officeDocument/2006/relationships/worksheet" Target="/xl/worksheets/sheet5.xml" Id="Rea74eb421c09439f" /><Relationship Type="http://schemas.openxmlformats.org/officeDocument/2006/relationships/worksheet" Target="/xl/worksheets/sheet6.xml" Id="Rf19f750fb22747b8" /><Relationship Type="http://schemas.openxmlformats.org/officeDocument/2006/relationships/worksheet" Target="/xl/worksheets/sheet7.xml" Id="R9e01988a1c644a43" /><Relationship Type="http://schemas.openxmlformats.org/officeDocument/2006/relationships/worksheet" Target="/xl/worksheets/sheet8.xml" Id="R2de5770fa0c5401d" /><Relationship Type="http://schemas.openxmlformats.org/officeDocument/2006/relationships/worksheet" Target="/xl/worksheets/sheet9.xml" Id="R99cd17c966d34a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4" hidden="0" customWidth="1"/>
    <x:col min="3" max="3" width="16" hidden="0" customWidth="1"/>
    <x:col min="4" max="4" width="28" hidden="0" customWidth="1"/>
    <x:col min="5" max="5" width="25" hidden="0" customWidth="1"/>
    <x:col min="6" max="6" width="23" hidden="0" customWidth="1"/>
    <x:col min="7" max="7" width="14" hidden="0" customWidth="1"/>
    <x:col min="8" max="8" width="34" hidden="0" customWidth="1"/>
  </x:cols>
  <x:sheetData>
    <x:row r="1" ht="28" customHeight="1">
      <x:c r="A1" s="54" t="str">
        <x:v>КОМПЬЮТЕРНОЕ ЗРЕНИЕ 2026 — КАК ПОЛЬЗОВАТЬСЯ ROI/TCO-МОДЕЛЬЮ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Шаг</x:v>
      </x:c>
      <x:c r="B3" s="56" t="str">
        <x:v>Что делать</x:v>
      </x:c>
      <x:c r="C3" s="56" t="str">
        <x:v>Лист</x:v>
      </x:c>
      <x:c r="D3" s="56" t="str">
        <x:v>Что менять</x:v>
      </x:c>
      <x:c r="E3" s="56" t="str">
        <x:v>Что смотреть</x:v>
      </x:c>
      <x:c r="F3" s="56" t="str">
        <x:v>Красный сигнал</x:v>
      </x:c>
      <x:c r="G3" s="56" t="str">
        <x:v>Решение</x:v>
      </x:c>
      <x:c r="H3" s="56" t="str">
        <x:v>Комментарий</x:v>
      </x:c>
      <x:c r="I3" s="62"/>
      <x:c r="J3" s="62"/>
      <x:c r="K3" s="62"/>
      <x:c r="L3" s="62"/>
      <x:c r="M3" s="62"/>
    </x:row>
    <x:row r="4">
      <x:c r="A4" s="63" t="str">
        <x:v>1</x:v>
      </x:c>
      <x:c r="B4" s="63" t="str">
        <x:v>Опишите измеримую проблему</x:v>
      </x:c>
      <x:c r="C4" s="63" t="str">
        <x:v>Inputs</x:v>
      </x:c>
      <x:c r="D4" s="63" t="str">
        <x:v>Продажи, часы ручного контроля, потери</x:v>
      </x:c>
      <x:c r="E4" s="63" t="str">
        <x:v>Базовые потери в ₽</x:v>
      </x:c>
      <x:c r="F4" s="63" t="str">
        <x:v>Нет денежной базы</x:v>
      </x:c>
      <x:c r="G4" s="63" t="str">
        <x:v>STOP</x:v>
      </x:c>
      <x:c r="H4" s="63" t="str">
        <x:v>Система должна решать потерю, а не «внедрять AI»</x:v>
      </x:c>
      <x:c r="I4" s="62"/>
      <x:c r="J4" s="62"/>
      <x:c r="K4" s="62"/>
      <x:c r="L4" s="62"/>
      <x:c r="M4" s="62"/>
    </x:row>
    <x:row r="5">
      <x:c r="A5" s="63" t="str">
        <x:v>2</x:v>
      </x:c>
      <x:c r="B5" s="63" t="str">
        <x:v>Зафиксируйте архитектуру пилота</x:v>
      </x:c>
      <x:c r="C5" s="63" t="str">
        <x:v>ScenarioMap</x:v>
      </x:c>
      <x:c r="D5" s="63" t="str">
        <x:v>Камеры, зоны, события, действия</x:v>
      </x:c>
      <x:c r="E5" s="63" t="str">
        <x:v>Цепочка «событие → действие»</x:v>
      </x:c>
      <x:c r="F5" s="63" t="str">
        <x:v>Нет ответственного действия</x:v>
      </x:c>
      <x:c r="G5" s="63" t="str">
        <x:v>STOP</x:v>
      </x:c>
      <x:c r="H5" s="63" t="str">
        <x:v>Сигнал без действия не создаёт ROI</x:v>
      </x:c>
      <x:c r="I5" s="62"/>
      <x:c r="J5" s="62"/>
      <x:c r="K5" s="62"/>
      <x:c r="L5" s="62"/>
      <x:c r="M5" s="62"/>
    </x:row>
    <x:row r="6">
      <x:c r="A6" s="63" t="str">
        <x:v>3</x:v>
      </x:c>
      <x:c r="B6" s="63" t="str">
        <x:v>Введите реальные предложения поставщиков</x:v>
      </x:c>
      <x:c r="C6" s="63" t="str">
        <x:v>Inputs</x:v>
      </x:c>
      <x:c r="D6" s="63" t="str">
        <x:v>Оборудование, монтаж, лицензии, хранение</x:v>
      </x:c>
      <x:c r="E6" s="63" t="str">
        <x:v>CAPEX и OPEX</x:v>
      </x:c>
      <x:c r="F6" s="63" t="str">
        <x:v>Нет полного TCO</x:v>
      </x:c>
      <x:c r="G6" s="63" t="str">
        <x:v>RECHECK</x:v>
      </x:c>
      <x:c r="H6" s="63" t="str">
        <x:v>Синие клетки — вводимые данные</x:v>
      </x:c>
      <x:c r="I6" s="62"/>
      <x:c r="J6" s="62"/>
      <x:c r="K6" s="62"/>
      <x:c r="L6" s="62"/>
      <x:c r="M6" s="62"/>
    </x:row>
    <x:row r="7">
      <x:c r="A7" s="63" t="str">
        <x:v>4</x:v>
      </x:c>
      <x:c r="B7" s="63" t="str">
        <x:v>Проведите 30-дневный пилот</x:v>
      </x:c>
      <x:c r="C7" s="63" t="str">
        <x:v>Pilot30</x:v>
      </x:c>
      <x:c r="D7" s="63" t="str">
        <x:v>Baseline и фактические KPI</x:v>
      </x:c>
      <x:c r="E7" s="63" t="str">
        <x:v>Точность, реакция, эффект</x:v>
      </x:c>
      <x:c r="F7" s="63" t="str">
        <x:v>KPI не изменились</x:v>
      </x:c>
      <x:c r="G7" s="63" t="str">
        <x:v>STOP</x:v>
      </x:c>
      <x:c r="H7" s="63" t="str">
        <x:v>Не масштабировать демо без измеримого эффекта</x:v>
      </x:c>
      <x:c r="I7" s="62"/>
      <x:c r="J7" s="62"/>
      <x:c r="K7" s="62"/>
      <x:c r="L7" s="62"/>
      <x:c r="M7" s="62"/>
    </x:row>
    <x:row r="8">
      <x:c r="A8" s="63" t="str">
        <x:v>5</x:v>
      </x:c>
      <x:c r="B8" s="63" t="str">
        <x:v>Проверьте ROI</x:v>
      </x:c>
      <x:c r="C8" s="63" t="str">
        <x:v>TCO_ROI</x:v>
      </x:c>
      <x:c r="D8" s="63" t="str">
        <x:v>Целевой горизонт, стоимость капитала при необходимости</x:v>
      </x:c>
      <x:c r="E8" s="63" t="str">
        <x:v>Payback и ROI 12 мес.</x:v>
      </x:c>
      <x:c r="F8" s="63" t="str">
        <x:v>Payback &gt; 18 мес.</x:v>
      </x:c>
      <x:c r="G8" s="63" t="str">
        <x:v>RECHECK</x:v>
      </x:c>
      <x:c r="H8" s="63" t="str">
        <x:v>Порог редактируется под бизнес</x:v>
      </x:c>
      <x:c r="I8" s="62"/>
      <x:c r="J8" s="62"/>
      <x:c r="K8" s="62"/>
      <x:c r="L8" s="62"/>
      <x:c r="M8" s="62"/>
    </x:row>
    <x:row r="9">
      <x:c r="A9" s="63" t="str">
        <x:v>6</x:v>
      </x:c>
      <x:c r="B9" s="63" t="str">
        <x:v>Проверьте чувствительность</x:v>
      </x:c>
      <x:c r="C9" s="63" t="str">
        <x:v>Sensitivity</x:v>
      </x:c>
      <x:c r="D9" s="63" t="str">
        <x:v>Нет</x:v>
      </x:c>
      <x:c r="E9" s="63" t="str">
        <x:v>Что ломает экономику</x:v>
      </x:c>
      <x:c r="F9" s="63" t="str">
        <x:v>ROI живёт только в Strong</x:v>
      </x:c>
      <x:c r="G9" s="63" t="str">
        <x:v>RECHECK</x:v>
      </x:c>
      <x:c r="H9" s="63" t="str">
        <x:v>Слабый сценарий важнее красивого base case</x:v>
      </x:c>
      <x:c r="I9" s="62"/>
      <x:c r="J9" s="62"/>
      <x:c r="K9" s="62"/>
      <x:c r="L9" s="62"/>
      <x:c r="M9" s="62"/>
    </x:row>
    <x:row r="10">
      <x:c r="A10" s="63" t="str">
        <x:v>7</x:v>
      </x:c>
      <x:c r="B10" s="63" t="str">
        <x:v>Откройте Decision</x:v>
      </x:c>
      <x:c r="C10" s="63" t="str">
        <x:v>Decision</x:v>
      </x:c>
      <x:c r="D10" s="63" t="str">
        <x:v>Пороги решения</x:v>
      </x:c>
      <x:c r="E10" s="63" t="str">
        <x:v>GO / RECHECK / STOP</x:v>
      </x:c>
      <x:c r="F10" s="63" t="str">
        <x:v>STOP</x:v>
      </x:c>
      <x:c r="G10" s="63" t="str">
        <x:v>STOP</x:v>
      </x:c>
      <x:c r="H10" s="63" t="str">
        <x:v>Решение принимается по совокупности KPI</x:v>
      </x:c>
      <x:c r="I10" s="62"/>
      <x:c r="J10" s="62"/>
      <x:c r="K10" s="62"/>
      <x:c r="L10" s="62"/>
      <x:c r="M10" s="62"/>
    </x:row>
    <x:row r="11">
      <x:c r="A11" s="63" t="str"/>
      <x:c r="B11" s="63" t="str"/>
      <x:c r="C11" s="63" t="str"/>
      <x:c r="D11" s="63" t="str"/>
      <x:c r="E11" s="63" t="str"/>
      <x:c r="F11" s="63" t="str"/>
      <x:c r="G11" s="63" t="str"/>
      <x:c r="H11" s="63" t="str"/>
      <x:c r="I11" s="62"/>
      <x:c r="J11" s="62"/>
      <x:c r="K11" s="62"/>
      <x:c r="L11" s="62"/>
      <x:c r="M11" s="62"/>
    </x:row>
    <x:row r="12">
      <x:c r="A12" s="63" t="str">
        <x:v>Цвета</x:v>
      </x:c>
      <x:c r="B12" s="63" t="str">
        <x:v>Синие цифры — вводы; зелёные — ссылки на другие листы; чёрные — формулы.</x:v>
      </x:c>
      <x:c r="C12" s="63" t="str"/>
      <x:c r="D12" s="63" t="str"/>
      <x:c r="E12" s="63" t="str"/>
      <x:c r="F12" s="63" t="str"/>
      <x:c r="G12" s="63" t="str"/>
      <x:c r="H12" s="63" t="str"/>
      <x:c r="I12" s="62"/>
      <x:c r="J12" s="62"/>
      <x:c r="K12" s="62"/>
      <x:c r="L12" s="62"/>
      <x:c r="M12" s="62"/>
    </x:row>
    <x:row r="13">
      <x:c r="A13" s="63" t="str">
        <x:v>Важно</x:v>
      </x:c>
      <x:c r="B13" s="63" t="str">
        <x:v>Рыночные цены на видеоаналитику часто индивидуальны. Публичные цены использованы только как ориентиры; все расчёты должны быть заменены на КП для конкретного объекта.</x:v>
      </x:c>
      <x:c r="C13" s="63" t="str"/>
      <x:c r="D13" s="63" t="str"/>
      <x:c r="E13" s="63" t="str"/>
      <x:c r="F13" s="63" t="str"/>
      <x:c r="G13" s="63" t="str"/>
      <x:c r="H13" s="63" t="str"/>
      <x:c r="I13" s="62"/>
      <x:c r="J13" s="62"/>
      <x:c r="K13" s="62"/>
      <x:c r="L13" s="62"/>
      <x:c r="M13" s="62"/>
    </x:row>
    <x:row r="14">
      <x:c r="A14" s="63" t="str">
        <x:v>Право</x:v>
      </x:c>
      <x:c r="B14" s="63" t="str">
        <x:v>Если система идентифицирует человека по биометрии, нужен отдельный юридический контур. Подсчёт людей/очередей без идентификации — другой класс задачи.</x:v>
      </x:c>
      <x:c r="C14" s="63" t="str"/>
      <x:c r="D14" s="63" t="str"/>
      <x:c r="E14" s="63" t="str"/>
      <x:c r="F14" s="63" t="str"/>
      <x:c r="G14" s="63" t="str"/>
      <x:c r="H14" s="63" t="str"/>
      <x:c r="I14" s="62"/>
      <x:c r="J14" s="62"/>
      <x:c r="K14" s="62"/>
      <x:c r="L14" s="62"/>
      <x:c r="M14" s="62"/>
    </x:row>
    <x:row r="15">
      <x:c r="A15" s="63" t="str">
        <x:v>Актуальность</x:v>
      </x:c>
      <x:c r="B15" s="63" t="str">
        <x:v>23.08.2026</x:v>
      </x:c>
      <x:c r="C15" s="63" t="str"/>
      <x:c r="D15" s="63" t="str"/>
      <x:c r="E15" s="63" t="str"/>
      <x:c r="F15" s="63" t="str"/>
      <x:c r="G15" s="63" t="str"/>
      <x:c r="H15" s="63" t="str"/>
      <x:c r="I15" s="62"/>
      <x:c r="J15" s="62"/>
      <x:c r="K15" s="62"/>
      <x:c r="L15" s="62"/>
      <x:c r="M15" s="62"/>
    </x:row>
    <x:row r="16">
      <x:c r="A16" s="62"/>
      <x:c r="B16" s="62"/>
      <x:c r="C16" s="62"/>
      <x:c r="D16" s="62"/>
      <x:c r="E16" s="62"/>
      <x:c r="F16" s="62"/>
      <x:c r="G16" s="62"/>
      <x:c r="H16" s="62"/>
      <x:c r="I16" s="62"/>
      <x:c r="J16" s="62"/>
      <x:c r="K16" s="62"/>
      <x:c r="L16" s="62"/>
      <x:c r="M16" s="62"/>
    </x:row>
    <x:row r="17">
      <x:c r="A17" s="62"/>
      <x:c r="B17" s="62"/>
      <x:c r="C17" s="62"/>
      <x:c r="D17" s="62"/>
      <x:c r="E17" s="62"/>
      <x:c r="F17" s="62"/>
      <x:c r="G17" s="62"/>
      <x:c r="H17" s="62"/>
      <x:c r="I17" s="62"/>
      <x:c r="J17" s="62"/>
      <x:c r="K17" s="62"/>
      <x:c r="L17" s="62"/>
      <x:c r="M17" s="62"/>
    </x:row>
    <x:row r="18">
      <x:c r="A18" s="62"/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</x:row>
    <x:row r="19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</x:row>
    <x:row r="20">
      <x:c r="A20" s="62"/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  <x:c r="L20" s="62"/>
      <x:c r="M20" s="62"/>
    </x:row>
    <x:row r="2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  <x:c r="L21" s="62"/>
      <x:c r="M21" s="62"/>
    </x:row>
    <x:row r="22">
      <x:c r="A22" s="62"/>
      <x:c r="B22" s="62"/>
      <x:c r="C22" s="62"/>
      <x:c r="D22" s="62"/>
      <x:c r="E22" s="62"/>
      <x:c r="F22" s="62"/>
      <x:c r="G22" s="62"/>
      <x:c r="H22" s="62"/>
      <x:c r="I22" s="62"/>
      <x:c r="J22" s="62"/>
      <x:c r="K22" s="62"/>
      <x:c r="L22" s="62"/>
      <x:c r="M22" s="62"/>
    </x:row>
    <x:row r="23">
      <x:c r="A23" s="62"/>
      <x:c r="B23" s="62"/>
      <x:c r="C23" s="62"/>
      <x:c r="D23" s="62"/>
      <x:c r="E23" s="62"/>
      <x:c r="F23" s="62"/>
      <x:c r="G23" s="62"/>
      <x:c r="H23" s="62"/>
      <x:c r="I23" s="62"/>
      <x:c r="J23" s="62"/>
      <x:c r="K23" s="62"/>
      <x:c r="L23" s="62"/>
      <x:c r="M23" s="62"/>
    </x:row>
    <x:row r="24">
      <x:c r="A24" s="62"/>
      <x:c r="B24" s="62"/>
      <x:c r="C24" s="62"/>
      <x:c r="D24" s="62"/>
      <x:c r="E24" s="62"/>
      <x:c r="F24" s="62"/>
      <x:c r="G24" s="62"/>
      <x:c r="H24" s="62"/>
      <x:c r="I24" s="62"/>
      <x:c r="J24" s="62"/>
      <x:c r="K24" s="62"/>
      <x:c r="L24" s="62"/>
      <x:c r="M24" s="62"/>
    </x:row>
    <x:row r="25">
      <x:c r="A25" s="62"/>
      <x:c r="B25" s="62"/>
      <x:c r="C25" s="62"/>
      <x:c r="D25" s="62"/>
      <x:c r="E25" s="62"/>
      <x:c r="F25" s="62"/>
      <x:c r="G25" s="62"/>
      <x:c r="H25" s="62"/>
      <x:c r="I25" s="62"/>
      <x:c r="J25" s="62"/>
      <x:c r="K25" s="62"/>
      <x:c r="L25" s="62"/>
      <x:c r="M25" s="62"/>
    </x:row>
    <x:row r="26">
      <x:c r="A26" s="62"/>
      <x:c r="B26" s="62"/>
      <x:c r="C26" s="62"/>
      <x:c r="D26" s="62"/>
      <x:c r="E26" s="62"/>
      <x:c r="F26" s="62"/>
      <x:c r="G26" s="62"/>
      <x:c r="H26" s="62"/>
      <x:c r="I26" s="62"/>
      <x:c r="J26" s="62"/>
      <x:c r="K26" s="62"/>
      <x:c r="L26" s="62"/>
      <x:c r="M26" s="62"/>
    </x:row>
    <x:row r="27">
      <x:c r="A27" s="62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</x:row>
    <x:row r="28">
      <x:c r="A28" s="62"/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</x:row>
    <x:row r="29">
      <x:c r="A29" s="62"/>
      <x:c r="B29" s="62"/>
      <x:c r="C29" s="62"/>
      <x:c r="D29" s="62"/>
      <x:c r="E29" s="62"/>
      <x:c r="F29" s="62"/>
      <x:c r="G29" s="62"/>
      <x:c r="H29" s="62"/>
      <x:c r="I29" s="62"/>
      <x:c r="J29" s="62"/>
      <x:c r="K29" s="62"/>
      <x:c r="L29" s="62"/>
      <x:c r="M29" s="62"/>
    </x:row>
    <x:row r="30">
      <x:c r="A30" s="62"/>
      <x:c r="B30" s="62"/>
      <x:c r="C30" s="62"/>
      <x:c r="D30" s="62"/>
      <x:c r="E30" s="62"/>
      <x:c r="F30" s="62"/>
      <x:c r="G30" s="62"/>
      <x:c r="H30" s="62"/>
      <x:c r="I30" s="62"/>
      <x:c r="J30" s="62"/>
      <x:c r="K30" s="62"/>
      <x:c r="L30" s="62"/>
      <x:c r="M30" s="62"/>
    </x:row>
    <x:row r="31">
      <x:c r="A31" s="62"/>
      <x:c r="B31" s="62"/>
      <x:c r="C31" s="62"/>
      <x:c r="D31" s="62"/>
      <x:c r="E31" s="62"/>
      <x:c r="F31" s="62"/>
      <x:c r="G31" s="62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7" hidden="0" customWidth="1"/>
    <x:col min="3" max="3" width="14" hidden="0" customWidth="1"/>
    <x:col min="4" max="4" width="12" hidden="0" customWidth="1"/>
    <x:col min="5" max="5" width="48" hidden="0" customWidth="1"/>
    <x:col min="6" max="6" width="34" hidden="0" customWidth="1"/>
    <x:col min="7" max="7" width="40" hidden="0" customWidth="1"/>
  </x:cols>
  <x:sheetData>
    <x:row r="1" ht="28" customHeight="1">
      <x:c r="A1" s="54" t="str">
        <x:v>ВВОДНЫЕ ДАННЫЕ — МАГАЗИН, 6 КАМЕР, 3 СЦЕНАРИЯ АНАЛИТИКИ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Параметр</x:v>
      </x:c>
      <x:c r="B3" s="56" t="str">
        <x:v>База</x:v>
      </x:c>
      <x:c r="C3" s="56" t="str">
        <x:v>Ед.</x:v>
      </x:c>
      <x:c r="D3" s="56" t="str">
        <x:v>Тип</x:v>
      </x:c>
      <x:c r="E3" s="56" t="str">
        <x:v>Источник / ориентир</x:v>
      </x:c>
      <x:c r="F3" s="56" t="str">
        <x:v>Что заменить перед пилотом</x:v>
      </x:c>
      <x:c r="G3" s="56" t="str">
        <x:v>Комментарий</x:v>
      </x:c>
      <x:c r="H3" s="62"/>
      <x:c r="I3" s="62"/>
      <x:c r="J3" s="62"/>
      <x:c r="K3" s="62"/>
      <x:c r="L3" s="62"/>
      <x:c r="M3" s="62"/>
    </x:row>
    <x:row r="4">
      <x:c r="A4" s="63" t="str">
        <x:v>Камер в пилоте</x:v>
      </x:c>
      <x:c r="B4" s="74" t="n">
        <x:v>6</x:v>
      </x:c>
      <x:c r="C4" s="63" t="str">
        <x:v>шт.</x:v>
      </x:c>
      <x:c r="D4" s="63" t="str">
        <x:v>INPUT</x:v>
      </x:c>
      <x:c r="E4" s="63" t="str">
        <x:v>Сценарий</x:v>
      </x:c>
      <x:c r="F4" s="63" t="str">
        <x:v>Фактическая схема камер</x:v>
      </x:c>
      <x:c r="G4" s="63" t="str">
        <x:v>1 вход; 2 кассовые зоны; 2 торговый зал; 1 служебная зона</x:v>
      </x:c>
      <x:c r="H4" s="62"/>
      <x:c r="I4" s="62"/>
      <x:c r="J4" s="62"/>
      <x:c r="K4" s="62"/>
      <x:c r="L4" s="62"/>
      <x:c r="M4" s="62"/>
    </x:row>
    <x:row r="5">
      <x:c r="A5" s="63" t="str">
        <x:v>Цена камеры</x:v>
      </x:c>
      <x:c r="B5" s="75" t="n">
        <x:v>5592</x:v>
      </x:c>
      <x:c r="C5" s="63" t="str">
        <x:v>₽/шт.</x:v>
      </x:c>
      <x:c r="D5" s="63" t="str">
        <x:v>INPUT</x:v>
      </x:c>
      <x:c r="E5" s="63" t="str">
        <x:v>https://msk.rt.ru/-zimenki-/b2b/videonabludenie</x:v>
      </x:c>
      <x:c r="F5" s="63" t="str">
        <x:v>Коммерческое предложение</x:v>
      </x:c>
      <x:c r="G5" s="63" t="str">
        <x:v>Публичная цена Ростелекома для IP-камеры 1920×1080</x:v>
      </x:c>
      <x:c r="H5" s="62"/>
      <x:c r="I5" s="62"/>
      <x:c r="J5" s="62"/>
      <x:c r="K5" s="62"/>
      <x:c r="L5" s="62"/>
      <x:c r="M5" s="62"/>
    </x:row>
    <x:row r="6">
      <x:c r="A6" s="63" t="str">
        <x:v>VMS/шлюз</x:v>
      </x:c>
      <x:c r="B6" s="75" t="n">
        <x:v>5999</x:v>
      </x:c>
      <x:c r="C6" s="63" t="str">
        <x:v>₽</x:v>
      </x:c>
      <x:c r="D6" s="63" t="str">
        <x:v>INPUT</x:v>
      </x:c>
      <x:c r="E6" s="63" t="str">
        <x:v>https://msk.rt.ru/-zimenki-/b2b/videonabludenie</x:v>
      </x:c>
      <x:c r="F6" s="63" t="str">
        <x:v>КП / существующая инфраструктура</x:v>
      </x:c>
      <x:c r="G6" s="63" t="str">
        <x:v>VMSbox как публичный ценовой ориентир</x:v>
      </x:c>
      <x:c r="H6" s="62"/>
      <x:c r="I6" s="62"/>
      <x:c r="J6" s="62"/>
      <x:c r="K6" s="62"/>
      <x:c r="L6" s="62"/>
      <x:c r="M6" s="62"/>
    </x:row>
    <x:row r="7">
      <x:c r="A7" s="63" t="str">
        <x:v>PoE/коммутация/кабель</x:v>
      </x:c>
      <x:c r="B7" s="75" t="n">
        <x:v>18000</x:v>
      </x:c>
      <x:c r="C7" s="63" t="str">
        <x:v>₽</x:v>
      </x:c>
      <x:c r="D7" s="63" t="str">
        <x:v>INPUT</x:v>
      </x:c>
      <x:c r="E7" s="63" t="str">
        <x:v>Сценарий</x:v>
      </x:c>
      <x:c r="F7" s="63" t="str">
        <x:v>Смета монтажника</x:v>
      </x:c>
      <x:c r="G7" s="63" t="str">
        <x:v>Не рыночная норма</x:v>
      </x:c>
      <x:c r="H7" s="62"/>
      <x:c r="I7" s="62"/>
      <x:c r="J7" s="62"/>
      <x:c r="K7" s="62"/>
      <x:c r="L7" s="62"/>
      <x:c r="M7" s="62"/>
    </x:row>
    <x:row r="8">
      <x:c r="A8" s="63" t="str">
        <x:v>Монтаж и настройка</x:v>
      </x:c>
      <x:c r="B8" s="75" t="n">
        <x:v>30000</x:v>
      </x:c>
      <x:c r="C8" s="63" t="str">
        <x:v>₽</x:v>
      </x:c>
      <x:c r="D8" s="63" t="str">
        <x:v>INPUT</x:v>
      </x:c>
      <x:c r="E8" s="63" t="str">
        <x:v>Сценарий</x:v>
      </x:c>
      <x:c r="F8" s="63" t="str">
        <x:v>КП интегратора</x:v>
      </x:c>
      <x:c r="G8" s="63" t="str">
        <x:v>Включая калибровку зон</x:v>
      </x:c>
      <x:c r="H8" s="62"/>
      <x:c r="I8" s="62"/>
      <x:c r="J8" s="62"/>
      <x:c r="K8" s="62"/>
      <x:c r="L8" s="62"/>
      <x:c r="M8" s="62"/>
    </x:row>
    <x:row r="9">
      <x:c r="A9" s="63" t="str">
        <x:v>Пуск / интеграция уведомлений</x:v>
      </x:c>
      <x:c r="B9" s="75" t="n">
        <x:v>15000</x:v>
      </x:c>
      <x:c r="C9" s="63" t="str">
        <x:v>₽</x:v>
      </x:c>
      <x:c r="D9" s="63" t="str">
        <x:v>INPUT</x:v>
      </x:c>
      <x:c r="E9" s="63" t="str">
        <x:v>Сценарий</x:v>
      </x:c>
      <x:c r="F9" s="63" t="str">
        <x:v>КП интегратора</x:v>
      </x:c>
      <x:c r="G9" s="63" t="str">
        <x:v>Telegram/почта/CRM/таск-трекер — по архитектуре</x:v>
      </x:c>
      <x:c r="H9" s="62"/>
      <x:c r="I9" s="62"/>
      <x:c r="J9" s="62"/>
      <x:c r="K9" s="62"/>
      <x:c r="L9" s="62"/>
      <x:c r="M9" s="62"/>
    </x:row>
    <x:row r="10">
      <x:c r="A10" s="63" t="str">
        <x:v>Облачное хранение / VMS</x:v>
      </x:c>
      <x:c r="B10" s="75" t="n">
        <x:v>3000</x:v>
      </x:c>
      <x:c r="C10" s="63" t="str">
        <x:v>₽/мес.</x:v>
      </x:c>
      <x:c r="D10" s="63" t="str">
        <x:v>INPUT</x:v>
      </x:c>
      <x:c r="E10" s="63" t="str">
        <x:v>МТС от 190 ₽/мес; Ростелеком 458–915 ₽/камера в отдельных регионах</x:v>
      </x:c>
      <x:c r="F10" s="63" t="str">
        <x:v>Тариф конкретного региона</x:v>
      </x:c>
      <x:c r="G10" s="63" t="str">
        <x:v>Сценарный пакет для 6 камер</x:v>
      </x:c>
      <x:c r="H10" s="62"/>
      <x:c r="I10" s="62"/>
      <x:c r="J10" s="62"/>
      <x:c r="K10" s="62"/>
      <x:c r="L10" s="62"/>
      <x:c r="M10" s="62"/>
    </x:row>
    <x:row r="11">
      <x:c r="A11" s="63" t="str">
        <x:v>Видеоаналитика</x:v>
      </x:c>
      <x:c r="B11" s="75" t="n">
        <x:v>6000</x:v>
      </x:c>
      <x:c r="C11" s="63" t="str">
        <x:v>₽/мес.</x:v>
      </x:c>
      <x:c r="D11" s="63" t="str">
        <x:v>INPUT</x:v>
      </x:c>
      <x:c r="E11" s="63" t="str">
        <x:v>Публичная цена часто индивидуальна; Ivideon face analytics 4 700–8 800 ₽/мес — другой модуль</x:v>
      </x:c>
      <x:c r="F11" s="63" t="str">
        <x:v>КП на people count / queue / heatmap</x:v>
      </x:c>
      <x:c r="G11" s="63" t="str">
        <x:v>Не переносить тариф face analytics на очередь</x:v>
      </x:c>
      <x:c r="H11" s="62"/>
      <x:c r="I11" s="62"/>
      <x:c r="J11" s="62"/>
      <x:c r="K11" s="62"/>
      <x:c r="L11" s="62"/>
      <x:c r="M11" s="62"/>
    </x:row>
    <x:row r="12">
      <x:c r="A12" s="63" t="str">
        <x:v>Техподдержка</x:v>
      </x:c>
      <x:c r="B12" s="75" t="n">
        <x:v>2500</x:v>
      </x:c>
      <x:c r="C12" s="63" t="str">
        <x:v>₽/мес.</x:v>
      </x:c>
      <x:c r="D12" s="63" t="str">
        <x:v>INPUT</x:v>
      </x:c>
      <x:c r="E12" s="63" t="str">
        <x:v>Сценарий</x:v>
      </x:c>
      <x:c r="F12" s="63" t="str">
        <x:v>SLA поставщика</x:v>
      </x:c>
      <x:c r="G12" s="63" t="str"/>
      <x:c r="H12" s="62"/>
      <x:c r="I12" s="62"/>
      <x:c r="J12" s="62"/>
      <x:c r="K12" s="62"/>
      <x:c r="L12" s="62"/>
      <x:c r="M12" s="62"/>
    </x:row>
    <x:row r="13">
      <x:c r="A13" s="63" t="str">
        <x:v>Интернет / доп. трафик</x:v>
      </x:c>
      <x:c r="B13" s="75" t="n">
        <x:v>1500</x:v>
      </x:c>
      <x:c r="C13" s="63" t="str">
        <x:v>₽/мес.</x:v>
      </x:c>
      <x:c r="D13" s="63" t="str">
        <x:v>INPUT</x:v>
      </x:c>
      <x:c r="E13" s="63" t="str">
        <x:v>Сценарий</x:v>
      </x:c>
      <x:c r="F13" s="63" t="str">
        <x:v>Фактический тариф</x:v>
      </x:c>
      <x:c r="G13" s="63" t="str"/>
      <x:c r="H13" s="62"/>
      <x:c r="I13" s="62"/>
      <x:c r="J13" s="62"/>
      <x:c r="K13" s="62"/>
      <x:c r="L13" s="62"/>
      <x:c r="M13" s="62"/>
    </x:row>
    <x:row r="14">
      <x:c r="A14" s="63" t="str">
        <x:v>Продажи магазина</x:v>
      </x:c>
      <x:c r="B14" s="75" t="n">
        <x:v>3000000</x:v>
      </x:c>
      <x:c r="C14" s="63" t="str">
        <x:v>₽/мес.</x:v>
      </x:c>
      <x:c r="D14" s="63" t="str">
        <x:v>INPUT</x:v>
      </x:c>
      <x:c r="E14" s="63" t="str">
        <x:v>Сценарий бизнеса</x:v>
      </x:c>
      <x:c r="F14" s="63" t="str">
        <x:v>Фактическая выручка</x:v>
      </x:c>
      <x:c r="G14" s="63" t="str"/>
      <x:c r="H14" s="62"/>
      <x:c r="I14" s="62"/>
      <x:c r="J14" s="62"/>
      <x:c r="K14" s="62"/>
      <x:c r="L14" s="62"/>
      <x:c r="M14" s="62"/>
    </x:row>
    <x:row r="15">
      <x:c r="A15" s="63" t="str">
        <x:v>Оценка потерь продаж из-за очередей</x:v>
      </x:c>
      <x:c r="B15" s="76" t="n">
        <x:v>0.008</x:v>
      </x:c>
      <x:c r="C15" s="63" t="str">
        <x:v>% выручки</x:v>
      </x:c>
      <x:c r="D15" s="63" t="str">
        <x:v>INPUT</x:v>
      </x:c>
      <x:c r="E15" s="63" t="str">
        <x:v>Сценарий</x:v>
      </x:c>
      <x:c r="F15" s="63" t="str">
        <x:v>Измерить baseline</x:v>
      </x:c>
      <x:c r="G15" s="63" t="str">
        <x:v>Не использовать без наблюдения/опроса/кассовых данных</x:v>
      </x:c>
      <x:c r="H15" s="62"/>
      <x:c r="I15" s="62"/>
      <x:c r="J15" s="62"/>
      <x:c r="K15" s="62"/>
      <x:c r="L15" s="62"/>
      <x:c r="M15" s="62"/>
    </x:row>
    <x:row r="16">
      <x:c r="A16" s="63" t="str">
        <x:v>Доля потерь очереди, устранимая системой</x:v>
      </x:c>
      <x:c r="B16" s="76" t="n">
        <x:v>0.4</x:v>
      </x:c>
      <x:c r="C16" s="63" t="str">
        <x:v>%</x:v>
      </x:c>
      <x:c r="D16" s="63" t="str">
        <x:v>INPUT</x:v>
      </x:c>
      <x:c r="E16" s="63" t="str">
        <x:v>Сценарий</x:v>
      </x:c>
      <x:c r="F16" s="63" t="str">
        <x:v>Факт пилота</x:v>
      </x:c>
      <x:c r="G16" s="63" t="str">
        <x:v>Через уведомление и открытие кассы</x:v>
      </x:c>
      <x:c r="H16" s="62"/>
      <x:c r="I16" s="62"/>
      <x:c r="J16" s="62"/>
      <x:c r="K16" s="62"/>
      <x:c r="L16" s="62"/>
      <x:c r="M16" s="62"/>
    </x:row>
    <x:row r="17">
      <x:c r="A17" s="63" t="str">
        <x:v>Часы ручного просмотра / контроля</x:v>
      </x:c>
      <x:c r="B17" s="74" t="n">
        <x:v>25</x:v>
      </x:c>
      <x:c r="C17" s="63" t="str">
        <x:v>ч/мес.</x:v>
      </x:c>
      <x:c r="D17" s="63" t="str">
        <x:v>INPUT</x:v>
      </x:c>
      <x:c r="E17" s="63" t="str">
        <x:v>Сценарий</x:v>
      </x:c>
      <x:c r="F17" s="63" t="str">
        <x:v>Фактическое время руководителя/СБ</x:v>
      </x:c>
      <x:c r="G17" s="63" t="str"/>
      <x:c r="H17" s="62"/>
      <x:c r="I17" s="62"/>
      <x:c r="J17" s="62"/>
      <x:c r="K17" s="62"/>
      <x:c r="L17" s="62"/>
      <x:c r="M17" s="62"/>
    </x:row>
    <x:row r="18">
      <x:c r="A18" s="63" t="str">
        <x:v>Стоимость часа контроля</x:v>
      </x:c>
      <x:c r="B18" s="75" t="n">
        <x:v>800</x:v>
      </x:c>
      <x:c r="C18" s="63" t="str">
        <x:v>₽/ч</x:v>
      </x:c>
      <x:c r="D18" s="63" t="str">
        <x:v>INPUT</x:v>
      </x:c>
      <x:c r="E18" s="63" t="str">
        <x:v>Сценарий</x:v>
      </x:c>
      <x:c r="F18" s="63" t="str">
        <x:v>Полная стоимость часа</x:v>
      </x:c>
      <x:c r="G18" s="63" t="str"/>
      <x:c r="H18" s="62"/>
      <x:c r="I18" s="62"/>
      <x:c r="J18" s="62"/>
      <x:c r="K18" s="62"/>
      <x:c r="L18" s="62"/>
      <x:c r="M18" s="62"/>
    </x:row>
    <x:row r="19">
      <x:c r="A19" s="63" t="str">
        <x:v>Сокращение ручного контроля</x:v>
      </x:c>
      <x:c r="B19" s="76" t="n">
        <x:v>0.6</x:v>
      </x:c>
      <x:c r="C19" s="63" t="str">
        <x:v>%</x:v>
      </x:c>
      <x:c r="D19" s="63" t="str">
        <x:v>INPUT</x:v>
      </x:c>
      <x:c r="E19" s="63" t="str">
        <x:v>Сценарий</x:v>
      </x:c>
      <x:c r="F19" s="63" t="str">
        <x:v>Факт пилота</x:v>
      </x:c>
      <x:c r="G19" s="63" t="str"/>
      <x:c r="H19" s="62"/>
      <x:c r="I19" s="62"/>
      <x:c r="J19" s="62"/>
      <x:c r="K19" s="62"/>
      <x:c r="L19" s="62"/>
      <x:c r="M19" s="62"/>
    </x:row>
    <x:row r="20">
      <x:c r="A20" s="63" t="str">
        <x:v>Товарные потери / shrinkage</x:v>
      </x:c>
      <x:c r="B20" s="76" t="n">
        <x:v>0.01</x:v>
      </x:c>
      <x:c r="C20" s="63" t="str">
        <x:v>% выручки</x:v>
      </x:c>
      <x:c r="D20" s="63" t="str">
        <x:v>INPUT</x:v>
      </x:c>
      <x:c r="E20" s="63" t="str">
        <x:v>Сценарий</x:v>
      </x:c>
      <x:c r="F20" s="63" t="str">
        <x:v>Факт инвентаризаций</x:v>
      </x:c>
      <x:c r="G20" s="63" t="str"/>
      <x:c r="H20" s="62"/>
      <x:c r="I20" s="62"/>
      <x:c r="J20" s="62"/>
      <x:c r="K20" s="62"/>
      <x:c r="L20" s="62"/>
      <x:c r="M20" s="62"/>
    </x:row>
    <x:row r="21">
      <x:c r="A21" s="63" t="str">
        <x:v>Доля shrinkage, потенциально предотвращаемая</x:v>
      </x:c>
      <x:c r="B21" s="76" t="n">
        <x:v>0.15</x:v>
      </x:c>
      <x:c r="C21" s="63" t="str">
        <x:v>%</x:v>
      </x:c>
      <x:c r="D21" s="63" t="str">
        <x:v>INPUT</x:v>
      </x:c>
      <x:c r="E21" s="63" t="str">
        <x:v>Сценарий</x:v>
      </x:c>
      <x:c r="F21" s="63" t="str">
        <x:v>Факт пилота</x:v>
      </x:c>
      <x:c r="G21" s="63" t="str">
        <x:v>Только если есть конкретный сценарий события/реакции</x:v>
      </x:c>
      <x:c r="H21" s="62"/>
      <x:c r="I21" s="62"/>
      <x:c r="J21" s="62"/>
      <x:c r="K21" s="62"/>
      <x:c r="L21" s="62"/>
      <x:c r="M21" s="62"/>
    </x:row>
    <x:row r="22">
      <x:c r="A22" s="63" t="str">
        <x:v>Потенциал роста от layout/heatmap</x:v>
      </x:c>
      <x:c r="B22" s="76" t="n">
        <x:v>0.003</x:v>
      </x:c>
      <x:c r="C22" s="63" t="str">
        <x:v>% выручки</x:v>
      </x:c>
      <x:c r="D22" s="63" t="str">
        <x:v>INPUT</x:v>
      </x:c>
      <x:c r="E22" s="63" t="str">
        <x:v>Сценарий</x:v>
      </x:c>
      <x:c r="F22" s="63" t="str">
        <x:v>A/B тест</x:v>
      </x:c>
      <x:c r="G22" s="63" t="str">
        <x:v>Не считать эффект без изменения выкладки/зонирования</x:v>
      </x:c>
      <x:c r="H22" s="62"/>
      <x:c r="I22" s="62"/>
      <x:c r="J22" s="62"/>
      <x:c r="K22" s="62"/>
      <x:c r="L22" s="62"/>
      <x:c r="M22" s="62"/>
    </x:row>
    <x:row r="23">
      <x:c r="A23" s="63" t="str">
        <x:v>Доля реализуемого эффекта layout</x:v>
      </x:c>
      <x:c r="B23" s="76" t="n">
        <x:v>1</x:v>
      </x:c>
      <x:c r="C23" s="63" t="str">
        <x:v>%</x:v>
      </x:c>
      <x:c r="D23" s="63" t="str">
        <x:v>INPUT</x:v>
      </x:c>
      <x:c r="E23" s="63" t="str">
        <x:v>Сценарий</x:v>
      </x:c>
      <x:c r="F23" s="63" t="str">
        <x:v>Факт A/B теста</x:v>
      </x:c>
      <x:c r="G23" s="63" t="str"/>
      <x:c r="H23" s="62"/>
      <x:c r="I23" s="62"/>
      <x:c r="J23" s="62"/>
      <x:c r="K23" s="62"/>
      <x:c r="L23" s="62"/>
      <x:c r="M23" s="62"/>
    </x:row>
    <x:row r="24">
      <x:c r="A24" s="63" t="str">
        <x:v>Горизонт ROI</x:v>
      </x:c>
      <x:c r="B24" s="74" t="n">
        <x:v>12</x:v>
      </x:c>
      <x:c r="C24" s="63" t="str">
        <x:v>мес.</x:v>
      </x:c>
      <x:c r="D24" s="63" t="str">
        <x:v>INPUT</x:v>
      </x:c>
      <x:c r="E24" s="63" t="str">
        <x:v>Сценарий</x:v>
      </x:c>
      <x:c r="F24" s="63" t="str">
        <x:v>Политика бизнеса</x:v>
      </x:c>
      <x:c r="G24" s="63" t="str"/>
      <x:c r="H24" s="62"/>
      <x:c r="I24" s="62"/>
      <x:c r="J24" s="62"/>
      <x:c r="K24" s="62"/>
      <x:c r="L24" s="62"/>
      <x:c r="M24" s="62"/>
    </x:row>
    <x:row r="25">
      <x:c r="A25" s="63" t="str">
        <x:v>Порог payback для GO</x:v>
      </x:c>
      <x:c r="B25" s="74" t="n">
        <x:v>12</x:v>
      </x:c>
      <x:c r="C25" s="63" t="str">
        <x:v>мес.</x:v>
      </x:c>
      <x:c r="D25" s="63" t="str">
        <x:v>INPUT</x:v>
      </x:c>
      <x:c r="E25" s="63" t="str">
        <x:v>Сценарий</x:v>
      </x:c>
      <x:c r="F25" s="63" t="str">
        <x:v>Политика бизнеса</x:v>
      </x:c>
      <x:c r="G25" s="63" t="str"/>
      <x:c r="H25" s="62"/>
      <x:c r="I25" s="62"/>
      <x:c r="J25" s="62"/>
      <x:c r="K25" s="62"/>
      <x:c r="L25" s="62"/>
      <x:c r="M25" s="62"/>
    </x:row>
    <x:row r="26">
      <x:c r="A26" s="63" t="str">
        <x:v>Порог payback для STOP</x:v>
      </x:c>
      <x:c r="B26" s="74" t="n">
        <x:v>18</x:v>
      </x:c>
      <x:c r="C26" s="63" t="str">
        <x:v>мес.</x:v>
      </x:c>
      <x:c r="D26" s="63" t="str">
        <x:v>INPUT</x:v>
      </x:c>
      <x:c r="E26" s="63" t="str">
        <x:v>Сценарий</x:v>
      </x:c>
      <x:c r="F26" s="63" t="str">
        <x:v>Политика бизнеса</x:v>
      </x:c>
      <x:c r="G26" s="63" t="str"/>
      <x:c r="H26" s="62"/>
      <x:c r="I26" s="62"/>
      <x:c r="J26" s="62"/>
      <x:c r="K26" s="62"/>
      <x:c r="L26" s="62"/>
      <x:c r="M26" s="62"/>
    </x:row>
    <x:row r="27">
      <x:c r="A27" s="63" t="str">
        <x:v>Порог точности событий</x:v>
      </x:c>
      <x:c r="B27" s="76" t="n">
        <x:v>0.9</x:v>
      </x:c>
      <x:c r="C27" s="63" t="str">
        <x:v>%</x:v>
      </x:c>
      <x:c r="D27" s="63" t="str">
        <x:v>INPUT</x:v>
      </x:c>
      <x:c r="E27" s="63" t="str">
        <x:v>Сценарий</x:v>
      </x:c>
      <x:c r="F27" s="63" t="str">
        <x:v>SLA/пилот</x:v>
      </x:c>
      <x:c r="G27" s="63" t="str">
        <x:v>Например, доля корректных событий</x:v>
      </x:c>
      <x:c r="H27" s="62"/>
      <x:c r="I27" s="62"/>
      <x:c r="J27" s="62"/>
      <x:c r="K27" s="62"/>
      <x:c r="L27" s="62"/>
      <x:c r="M27" s="62"/>
    </x:row>
    <x:row r="28">
      <x:c r="A28" s="63" t="str">
        <x:v>Порог реакции персонала</x:v>
      </x:c>
      <x:c r="B28" s="76" t="n">
        <x:v>0.85</x:v>
      </x:c>
      <x:c r="C28" s="63" t="str">
        <x:v>%</x:v>
      </x:c>
      <x:c r="D28" s="63" t="str">
        <x:v>INPUT</x:v>
      </x:c>
      <x:c r="E28" s="63" t="str">
        <x:v>Сценарий</x:v>
      </x:c>
      <x:c r="F28" s="63" t="str">
        <x:v>Пилот</x:v>
      </x:c>
      <x:c r="G28" s="63" t="str">
        <x:v>Система бесполезна, если уведомления игнорируют</x:v>
      </x:c>
      <x:c r="H28" s="62"/>
      <x:c r="I28" s="62"/>
      <x:c r="J28" s="62"/>
      <x:c r="K28" s="62"/>
      <x:c r="L28" s="62"/>
      <x:c r="M28" s="62"/>
    </x:row>
    <x:row r="29">
      <x:c r="A29" s="63" t="str">
        <x:v>Порог доступности сервиса</x:v>
      </x:c>
      <x:c r="B29" s="76" t="n">
        <x:v>0.99</x:v>
      </x:c>
      <x:c r="C29" s="63" t="str">
        <x:v>%</x:v>
      </x:c>
      <x:c r="D29" s="63" t="str">
        <x:v>INPUT</x:v>
      </x:c>
      <x:c r="E29" s="63" t="str">
        <x:v>Сценарий</x:v>
      </x:c>
      <x:c r="F29" s="63" t="str">
        <x:v>SLA</x:v>
      </x:c>
      <x:c r="G29" s="63" t="str"/>
      <x:c r="H29" s="62"/>
      <x:c r="I29" s="62"/>
      <x:c r="J29" s="62"/>
      <x:c r="K29" s="62"/>
      <x:c r="L29" s="62"/>
      <x:c r="M29" s="62"/>
    </x:row>
    <x:row r="30">
      <x:c r="A30" s="63" t="str">
        <x:v>Юридическая схема: идентификация личности</x:v>
      </x:c>
      <x:c r="B30" s="77" t="str">
        <x:v>НЕТ</x:v>
      </x:c>
      <x:c r="C30" s="63" t="str">
        <x:v>ДА/НЕТ</x:v>
      </x:c>
      <x:c r="D30" s="63" t="str">
        <x:v>INPUT</x:v>
      </x:c>
      <x:c r="E30" s="63" t="str">
        <x:v>Архитектура проекта</x:v>
      </x:c>
      <x:c r="F30" s="63" t="str">
        <x:v>Подтвердить с юристом</x:v>
      </x:c>
      <x:c r="G30" s="63" t="str">
        <x:v>Если ДА — отдельная проверка 152-ФЗ/572-ФЗ и биометрического контура</x:v>
      </x:c>
      <x:c r="H30" s="62"/>
      <x:c r="I30" s="62"/>
      <x:c r="J30" s="62"/>
      <x:c r="K30" s="62"/>
      <x:c r="L30" s="62"/>
      <x:c r="M30" s="62"/>
    </x:row>
    <x:row r="31">
      <x:c r="A31" s="63"/>
      <x:c r="B31" s="63"/>
      <x:c r="C31" s="63"/>
      <x:c r="D31" s="63"/>
      <x:c r="E31" s="63"/>
      <x:c r="F31" s="63"/>
      <x:c r="G31" s="63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7" hidden="0" customWidth="1"/>
    <x:col min="4" max="4" width="28" hidden="0" customWidth="1"/>
    <x:col min="5" max="5" width="25" hidden="0" customWidth="1"/>
    <x:col min="6" max="6" width="31" hidden="0" customWidth="1"/>
    <x:col min="7" max="7" width="25" hidden="0" customWidth="1"/>
    <x:col min="8" max="8" width="31" hidden="0" customWidth="1"/>
  </x:cols>
  <x:sheetData>
    <x:row r="1" ht="28" customHeight="1">
      <x:c r="A1" s="54" t="str">
        <x:v>КАРТА СЦЕНАРИЕВ — СИГНАЛ ДОЛЖЕН ПРИВОДИТЬ К ДЕЙСТВИЮ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Сценарий</x:v>
      </x:c>
      <x:c r="B3" s="56" t="str">
        <x:v>Камера / зона</x:v>
      </x:c>
      <x:c r="C3" s="56" t="str">
        <x:v>Что видит система</x:v>
      </x:c>
      <x:c r="D3" s="56" t="str">
        <x:v>Событие</x:v>
      </x:c>
      <x:c r="E3" s="56" t="str">
        <x:v>Кто получает сигнал</x:v>
      </x:c>
      <x:c r="F3" s="56" t="str">
        <x:v>Действие</x:v>
      </x:c>
      <x:c r="G3" s="56" t="str">
        <x:v>Денежный KPI</x:v>
      </x:c>
      <x:c r="H3" s="56" t="str">
        <x:v>Не использовать для</x:v>
      </x:c>
      <x:c r="I3" s="62"/>
      <x:c r="J3" s="62"/>
      <x:c r="K3" s="62"/>
      <x:c r="L3" s="62"/>
      <x:c r="M3" s="62"/>
    </x:row>
    <x:row r="4">
      <x:c r="A4" s="63" t="str">
        <x:v>Очередь</x:v>
      </x:c>
      <x:c r="B4" s="63" t="str">
        <x:v>Кассовая зона</x:v>
      </x:c>
      <x:c r="C4" s="63" t="str">
        <x:v>Число людей в зоне</x:v>
      </x:c>
      <x:c r="D4" s="63" t="str">
        <x:v>Очередь &gt;= 4 чел. &gt; 120 сек.</x:v>
      </x:c>
      <x:c r="E4" s="63" t="str">
        <x:v>Администратор смены</x:v>
      </x:c>
      <x:c r="F4" s="63" t="str">
        <x:v>Открыть резервную кассу / перераспределить сотрудника</x:v>
      </x:c>
      <x:c r="G4" s="63" t="str">
        <x:v>Потерянные чеки; время ожидания</x:v>
      </x:c>
      <x:c r="H4" s="63" t="str">
        <x:v>Оценки «эмоций» посетителей</x:v>
      </x:c>
      <x:c r="I4" s="62"/>
      <x:c r="J4" s="62"/>
      <x:c r="K4" s="62"/>
      <x:c r="L4" s="62"/>
      <x:c r="M4" s="62"/>
    </x:row>
    <x:row r="5">
      <x:c r="A5" s="63" t="str">
        <x:v>Поток посетителей</x:v>
      </x:c>
      <x:c r="B5" s="63" t="str">
        <x:v>Вход</x:v>
      </x:c>
      <x:c r="C5" s="63" t="str">
        <x:v>Вход/выход, поток</x:v>
      </x:c>
      <x:c r="D5" s="63" t="str">
        <x:v>Почасовой трафик</x:v>
      </x:c>
      <x:c r="E5" s="63" t="str">
        <x:v>Управляющий</x:v>
      </x:c>
      <x:c r="F5" s="63" t="str">
        <x:v>Сверить с чеками и сменами</x:v>
      </x:c>
      <x:c r="G5" s="63" t="str">
        <x:v>Conversion = чеки / входы</x:v>
      </x:c>
      <x:c r="H5" s="63" t="str">
        <x:v>Идентификация личности без отдельной цели</x:v>
      </x:c>
      <x:c r="I5" s="62"/>
      <x:c r="J5" s="62"/>
      <x:c r="K5" s="62"/>
      <x:c r="L5" s="62"/>
      <x:c r="M5" s="62"/>
    </x:row>
    <x:row r="6">
      <x:c r="A6" s="63" t="str">
        <x:v>Тепловые зоны</x:v>
      </x:c>
      <x:c r="B6" s="63" t="str">
        <x:v>Торговый зал</x:v>
      </x:c>
      <x:c r="C6" s="63" t="str">
        <x:v>Движение по зонам</x:v>
      </x:c>
      <x:c r="D6" s="63" t="str">
        <x:v>Низкий/высокий трафик зоны</x:v>
      </x:c>
      <x:c r="E6" s="63" t="str">
        <x:v>Категорийный менеджер</x:v>
      </x:c>
      <x:c r="F6" s="63" t="str">
        <x:v>Изменить выкладку и провести A/B</x:v>
      </x:c>
      <x:c r="G6" s="63" t="str">
        <x:v>Продажи зоны / SKU</x:v>
      </x:c>
      <x:c r="H6" s="63" t="str">
        <x:v>Автоматического вывода «почему не купили»</x:v>
      </x:c>
      <x:c r="I6" s="62"/>
      <x:c r="J6" s="62"/>
      <x:c r="K6" s="62"/>
      <x:c r="L6" s="62"/>
      <x:c r="M6" s="62"/>
    </x:row>
    <x:row r="7">
      <x:c r="A7" s="63" t="str">
        <x:v>Контроль закрытой зоны</x:v>
      </x:c>
      <x:c r="B7" s="63" t="str">
        <x:v>Служебная зона</x:v>
      </x:c>
      <x:c r="C7" s="63" t="str">
        <x:v>Присутствие человека</x:v>
      </x:c>
      <x:c r="D7" s="63" t="str">
        <x:v>Вход в запрещённое время</x:v>
      </x:c>
      <x:c r="E7" s="63" t="str">
        <x:v>Ответственный</x:v>
      </x:c>
      <x:c r="F7" s="63" t="str">
        <x:v>Проверка события</x:v>
      </x:c>
      <x:c r="G7" s="63" t="str">
        <x:v>Инциденты / время реакции</x:v>
      </x:c>
      <x:c r="H7" s="63" t="str">
        <x:v>Подмены охраны без оценки рисков</x:v>
      </x:c>
      <x:c r="I7" s="62"/>
      <x:c r="J7" s="62"/>
      <x:c r="K7" s="62"/>
      <x:c r="L7" s="62"/>
      <x:c r="M7" s="62"/>
    </x:row>
    <x:row r="8">
      <x:c r="A8" s="63" t="str">
        <x:v>Потенциальный loss prevention</x:v>
      </x:c>
      <x:c r="B8" s="63" t="str">
        <x:v>Касса / товарная зона</x:v>
      </x:c>
      <x:c r="C8" s="63" t="str">
        <x:v>Заданное событие/паттерн</x:v>
      </x:c>
      <x:c r="D8" s="63" t="str">
        <x:v>Событие риска</x:v>
      </x:c>
      <x:c r="E8" s="63" t="str">
        <x:v>Администратор / СБ</x:v>
      </x:c>
      <x:c r="F8" s="63" t="str">
        <x:v>Проверка и действие по регламенту</x:v>
      </x:c>
      <x:c r="G8" s="63" t="str">
        <x:v>Подтверждённые предотвращённые потери</x:v>
      </x:c>
      <x:c r="H8" s="63" t="str">
        <x:v>Автоматического обвинения клиента</x:v>
      </x:c>
      <x:c r="I8" s="62"/>
      <x:c r="J8" s="62"/>
      <x:c r="K8" s="62"/>
      <x:c r="L8" s="62"/>
      <x:c r="M8" s="62"/>
    </x:row>
    <x:row r="9">
      <x:c r="A9" s="63" t="str">
        <x:v>Качество процесса</x:v>
      </x:c>
      <x:c r="B9" s="63" t="str">
        <x:v>Рабочая зона</x:v>
      </x:c>
      <x:c r="C9" s="63" t="str">
        <x:v>Наличие/отсутствие объекта или действия</x:v>
      </x:c>
      <x:c r="D9" s="63" t="str">
        <x:v>Нарушение регламента</x:v>
      </x:c>
      <x:c r="E9" s="63" t="str">
        <x:v>Руководитель</x:v>
      </x:c>
      <x:c r="F9" s="63" t="str">
        <x:v>Проверка / обучение</x:v>
      </x:c>
      <x:c r="G9" s="63" t="str">
        <x:v>Ошибка процесса / переделка</x:v>
      </x:c>
      <x:c r="H9" s="63" t="str">
        <x:v>Штрафов сотрудникам без верификации</x:v>
      </x:c>
      <x:c r="I9" s="62"/>
      <x:c r="J9" s="62"/>
      <x:c r="K9" s="62"/>
      <x:c r="L9" s="62"/>
      <x:c r="M9" s="62"/>
    </x:row>
    <x:row r="10">
      <x:c r="A10" s="63" t="str">
        <x:v>Пилотная архитектура</x:v>
      </x:c>
      <x:c r="B10" s="63" t="str">
        <x:v>6 камер</x:v>
      </x:c>
      <x:c r="C10" s="63" t="str">
        <x:v>3 аналитических сценария</x:v>
      </x:c>
      <x:c r="D10" s="63" t="str">
        <x:v>Очередь + people count + зоны</x:v>
      </x:c>
      <x:c r="E10" s="63" t="str">
        <x:v>1 ответственный за KPI</x:v>
      </x:c>
      <x:c r="F10" s="63" t="str">
        <x:v>30 дней</x:v>
      </x:c>
      <x:c r="G10" s="63" t="str">
        <x:v>ROI/TCO и 5 KPI</x:v>
      </x:c>
      <x:c r="H10" s="63" t="str">
        <x:v>Масштабирования до пилота</x:v>
      </x:c>
      <x:c r="I10" s="62"/>
      <x:c r="J10" s="62"/>
      <x:c r="K10" s="62"/>
      <x:c r="L10" s="62"/>
      <x:c r="M10" s="62"/>
    </x:row>
    <x:row r="11">
      <x:c r="A11" s="62"/>
      <x:c r="B11" s="62"/>
      <x:c r="C11" s="62"/>
      <x:c r="D11" s="62"/>
      <x:c r="E11" s="62"/>
      <x:c r="F11" s="62"/>
      <x:c r="G11" s="62"/>
      <x:c r="H11" s="62"/>
      <x:c r="I11" s="62"/>
      <x:c r="J11" s="62"/>
      <x:c r="K11" s="62"/>
      <x:c r="L11" s="62"/>
      <x:c r="M11" s="62"/>
    </x:row>
    <x:row r="12">
      <x:c r="A12" s="62"/>
      <x:c r="B12" s="62"/>
      <x:c r="C12" s="62"/>
      <x:c r="D12" s="62"/>
      <x:c r="E12" s="62"/>
      <x:c r="F12" s="62"/>
      <x:c r="G12" s="62"/>
      <x:c r="H12" s="62"/>
      <x:c r="I12" s="62"/>
      <x:c r="J12" s="62"/>
      <x:c r="K12" s="62"/>
      <x:c r="L12" s="62"/>
      <x:c r="M12" s="62"/>
    </x:row>
    <x:row r="13">
      <x:c r="A13" s="62"/>
      <x:c r="B13" s="62"/>
      <x:c r="C13" s="62"/>
      <x:c r="D13" s="62"/>
      <x:c r="E13" s="62"/>
      <x:c r="F13" s="62"/>
      <x:c r="G13" s="62"/>
      <x:c r="H13" s="62"/>
      <x:c r="I13" s="62"/>
      <x:c r="J13" s="62"/>
      <x:c r="K13" s="62"/>
      <x:c r="L13" s="62"/>
      <x:c r="M13" s="62"/>
    </x:row>
    <x:row r="14">
      <x:c r="A14" s="62"/>
      <x:c r="B14" s="62"/>
      <x:c r="C14" s="62"/>
      <x:c r="D14" s="62"/>
      <x:c r="E14" s="62"/>
      <x:c r="F14" s="62"/>
      <x:c r="G14" s="62"/>
      <x:c r="H14" s="62"/>
      <x:c r="I14" s="62"/>
      <x:c r="J14" s="62"/>
      <x:c r="K14" s="62"/>
      <x:c r="L14" s="62"/>
      <x:c r="M14" s="62"/>
    </x:row>
    <x:row r="15">
      <x:c r="A15" s="62"/>
      <x:c r="B15" s="62"/>
      <x:c r="C15" s="62"/>
      <x:c r="D15" s="62"/>
      <x:c r="E15" s="62"/>
      <x:c r="F15" s="62"/>
      <x:c r="G15" s="62"/>
      <x:c r="H15" s="62"/>
      <x:c r="I15" s="62"/>
      <x:c r="J15" s="62"/>
      <x:c r="K15" s="62"/>
      <x:c r="L15" s="62"/>
      <x:c r="M15" s="62"/>
    </x:row>
    <x:row r="16">
      <x:c r="A16" s="62"/>
      <x:c r="B16" s="62"/>
      <x:c r="C16" s="62"/>
      <x:c r="D16" s="62"/>
      <x:c r="E16" s="62"/>
      <x:c r="F16" s="62"/>
      <x:c r="G16" s="62"/>
      <x:c r="H16" s="62"/>
      <x:c r="I16" s="62"/>
      <x:c r="J16" s="62"/>
      <x:c r="K16" s="62"/>
      <x:c r="L16" s="62"/>
      <x:c r="M16" s="62"/>
    </x:row>
    <x:row r="17">
      <x:c r="A17" s="62"/>
      <x:c r="B17" s="62"/>
      <x:c r="C17" s="62"/>
      <x:c r="D17" s="62"/>
      <x:c r="E17" s="62"/>
      <x:c r="F17" s="62"/>
      <x:c r="G17" s="62"/>
      <x:c r="H17" s="62"/>
      <x:c r="I17" s="62"/>
      <x:c r="J17" s="62"/>
      <x:c r="K17" s="62"/>
      <x:c r="L17" s="62"/>
      <x:c r="M17" s="62"/>
    </x:row>
    <x:row r="18">
      <x:c r="A18" s="62"/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</x:row>
    <x:row r="19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</x:row>
    <x:row r="20">
      <x:c r="A20" s="62"/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  <x:c r="L20" s="62"/>
      <x:c r="M20" s="62"/>
    </x:row>
    <x:row r="2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  <x:c r="L21" s="62"/>
      <x:c r="M21" s="62"/>
    </x:row>
    <x:row r="22">
      <x:c r="A22" s="62"/>
      <x:c r="B22" s="62"/>
      <x:c r="C22" s="62"/>
      <x:c r="D22" s="62"/>
      <x:c r="E22" s="62"/>
      <x:c r="F22" s="62"/>
      <x:c r="G22" s="62"/>
      <x:c r="H22" s="62"/>
      <x:c r="I22" s="62"/>
      <x:c r="J22" s="62"/>
      <x:c r="K22" s="62"/>
      <x:c r="L22" s="62"/>
      <x:c r="M22" s="62"/>
    </x:row>
    <x:row r="23">
      <x:c r="A23" s="62"/>
      <x:c r="B23" s="62"/>
      <x:c r="C23" s="62"/>
      <x:c r="D23" s="62"/>
      <x:c r="E23" s="62"/>
      <x:c r="F23" s="62"/>
      <x:c r="G23" s="62"/>
      <x:c r="H23" s="62"/>
      <x:c r="I23" s="62"/>
      <x:c r="J23" s="62"/>
      <x:c r="K23" s="62"/>
      <x:c r="L23" s="62"/>
      <x:c r="M23" s="62"/>
    </x:row>
    <x:row r="24">
      <x:c r="A24" s="62"/>
      <x:c r="B24" s="62"/>
      <x:c r="C24" s="62"/>
      <x:c r="D24" s="62"/>
      <x:c r="E24" s="62"/>
      <x:c r="F24" s="62"/>
      <x:c r="G24" s="62"/>
      <x:c r="H24" s="62"/>
      <x:c r="I24" s="62"/>
      <x:c r="J24" s="62"/>
      <x:c r="K24" s="62"/>
      <x:c r="L24" s="62"/>
      <x:c r="M24" s="62"/>
    </x:row>
    <x:row r="25">
      <x:c r="A25" s="62"/>
      <x:c r="B25" s="62"/>
      <x:c r="C25" s="62"/>
      <x:c r="D25" s="62"/>
      <x:c r="E25" s="62"/>
      <x:c r="F25" s="62"/>
      <x:c r="G25" s="62"/>
      <x:c r="H25" s="62"/>
      <x:c r="I25" s="62"/>
      <x:c r="J25" s="62"/>
      <x:c r="K25" s="62"/>
      <x:c r="L25" s="62"/>
      <x:c r="M25" s="62"/>
    </x:row>
    <x:row r="26">
      <x:c r="A26" s="62"/>
      <x:c r="B26" s="62"/>
      <x:c r="C26" s="62"/>
      <x:c r="D26" s="62"/>
      <x:c r="E26" s="62"/>
      <x:c r="F26" s="62"/>
      <x:c r="G26" s="62"/>
      <x:c r="H26" s="62"/>
      <x:c r="I26" s="62"/>
      <x:c r="J26" s="62"/>
      <x:c r="K26" s="62"/>
      <x:c r="L26" s="62"/>
      <x:c r="M26" s="62"/>
    </x:row>
    <x:row r="27">
      <x:c r="A27" s="62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</x:row>
    <x:row r="28">
      <x:c r="A28" s="62"/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</x:row>
    <x:row r="29">
      <x:c r="A29" s="62"/>
      <x:c r="B29" s="62"/>
      <x:c r="C29" s="62"/>
      <x:c r="D29" s="62"/>
      <x:c r="E29" s="62"/>
      <x:c r="F29" s="62"/>
      <x:c r="G29" s="62"/>
      <x:c r="H29" s="62"/>
      <x:c r="I29" s="62"/>
      <x:c r="J29" s="62"/>
      <x:c r="K29" s="62"/>
      <x:c r="L29" s="62"/>
      <x:c r="M29" s="62"/>
    </x:row>
    <x:row r="30">
      <x:c r="A30" s="62"/>
      <x:c r="B30" s="62"/>
      <x:c r="C30" s="62"/>
      <x:c r="D30" s="62"/>
      <x:c r="E30" s="62"/>
      <x:c r="F30" s="62"/>
      <x:c r="G30" s="62"/>
      <x:c r="H30" s="62"/>
      <x:c r="I30" s="62"/>
      <x:c r="J30" s="62"/>
      <x:c r="K30" s="62"/>
      <x:c r="L30" s="62"/>
      <x:c r="M30" s="62"/>
    </x:row>
    <x:row r="31">
      <x:c r="A31" s="62"/>
      <x:c r="B31" s="62"/>
      <x:c r="C31" s="62"/>
      <x:c r="D31" s="62"/>
      <x:c r="E31" s="62"/>
      <x:c r="F31" s="62"/>
      <x:c r="G31" s="62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2" hidden="0" customWidth="1"/>
    <x:col min="5" max="5" width="42" hidden="0" customWidth="1"/>
    <x:col min="6" max="6" width="35" hidden="0" customWidth="1"/>
  </x:cols>
  <x:sheetData>
    <x:row r="1" ht="28" customHeight="1">
      <x:c r="A1" s="54" t="str">
        <x:v>TCO И ROI — БАЗОВЫЙ СЦЕНАРИЙ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Показатель</x:v>
      </x:c>
      <x:c r="B3" s="56" t="str">
        <x:v>Значение</x:v>
      </x:c>
      <x:c r="C3" s="56" t="str">
        <x:v>Ед.</x:v>
      </x:c>
      <x:c r="D3" s="56" t="str">
        <x:v>Тип</x:v>
      </x:c>
      <x:c r="E3" s="56" t="str">
        <x:v>Формула / источник</x:v>
      </x:c>
      <x:c r="F3" s="56" t="str">
        <x:v>Комментарий</x:v>
      </x:c>
      <x:c r="G3" s="62"/>
      <x:c r="H3" s="62"/>
      <x:c r="I3" s="62"/>
      <x:c r="J3" s="62"/>
      <x:c r="K3" s="62"/>
      <x:c r="L3" s="62"/>
      <x:c r="M3" s="62"/>
    </x:row>
    <x:row r="4">
      <x:c r="A4" s="62" t="str">
        <x:v>Оборудование: камеры</x:v>
      </x:c>
      <x:c r="B4" s="88" t="n">
        <x:f>Inputs!B4*Inputs!B5</x:f>
        <x:v>33552</x:v>
      </x:c>
      <x:c r="C4" s="62" t="str">
        <x:v>₽</x:v>
      </x:c>
      <x:c r="D4" s="62" t="str">
        <x:v>FORMULA</x:v>
      </x:c>
      <x:c r="E4" s="62" t="str">
        <x:v>Камер × цена</x:v>
      </x:c>
      <x:c r="F4" s="62" t="str"/>
      <x:c r="G4" s="62"/>
      <x:c r="H4" s="62"/>
      <x:c r="I4" s="62"/>
      <x:c r="J4" s="62"/>
      <x:c r="K4" s="62"/>
      <x:c r="L4" s="62"/>
      <x:c r="M4" s="62"/>
    </x:row>
    <x:row r="5">
      <x:c r="A5" s="62" t="str">
        <x:v>VMS/шлюз</x:v>
      </x:c>
      <x:c r="B5" s="88" t="n">
        <x:f>Inputs!B6</x:f>
        <x:v>5999</x:v>
      </x:c>
      <x:c r="C5" s="62" t="str">
        <x:v>₽</x:v>
      </x:c>
      <x:c r="D5" s="62" t="str">
        <x:v>LINK</x:v>
      </x:c>
      <x:c r="E5" s="62" t="str">
        <x:v>Inputs</x:v>
      </x:c>
      <x:c r="F5" s="62" t="str"/>
      <x:c r="G5" s="62"/>
      <x:c r="H5" s="62"/>
      <x:c r="I5" s="62"/>
      <x:c r="J5" s="62"/>
      <x:c r="K5" s="62"/>
      <x:c r="L5" s="62"/>
      <x:c r="M5" s="62"/>
    </x:row>
    <x:row r="6">
      <x:c r="A6" s="62" t="str">
        <x:v>PoE/коммутация/кабель</x:v>
      </x:c>
      <x:c r="B6" s="88" t="n">
        <x:f>Inputs!B7</x:f>
        <x:v>18000</x:v>
      </x:c>
      <x:c r="C6" s="62" t="str">
        <x:v>₽</x:v>
      </x:c>
      <x:c r="D6" s="62" t="str">
        <x:v>LINK</x:v>
      </x:c>
      <x:c r="E6" s="62" t="str">
        <x:v>Inputs</x:v>
      </x:c>
      <x:c r="F6" s="62" t="str"/>
      <x:c r="G6" s="62"/>
      <x:c r="H6" s="62"/>
      <x:c r="I6" s="62"/>
      <x:c r="J6" s="62"/>
      <x:c r="K6" s="62"/>
      <x:c r="L6" s="62"/>
      <x:c r="M6" s="62"/>
    </x:row>
    <x:row r="7">
      <x:c r="A7" s="62" t="str">
        <x:v>Монтаж и настройка</x:v>
      </x:c>
      <x:c r="B7" s="88" t="n">
        <x:f>Inputs!B8</x:f>
        <x:v>30000</x:v>
      </x:c>
      <x:c r="C7" s="62" t="str">
        <x:v>₽</x:v>
      </x:c>
      <x:c r="D7" s="62" t="str">
        <x:v>LINK</x:v>
      </x:c>
      <x:c r="E7" s="62" t="str">
        <x:v>Inputs</x:v>
      </x:c>
      <x:c r="F7" s="62" t="str"/>
      <x:c r="G7" s="62"/>
      <x:c r="H7" s="62"/>
      <x:c r="I7" s="62"/>
      <x:c r="J7" s="62"/>
      <x:c r="K7" s="62"/>
      <x:c r="L7" s="62"/>
      <x:c r="M7" s="62"/>
    </x:row>
    <x:row r="8">
      <x:c r="A8" s="62" t="str">
        <x:v>Интеграция уведомлений</x:v>
      </x:c>
      <x:c r="B8" s="88" t="n">
        <x:f>Inputs!B9</x:f>
        <x:v>15000</x:v>
      </x:c>
      <x:c r="C8" s="62" t="str">
        <x:v>₽</x:v>
      </x:c>
      <x:c r="D8" s="62" t="str">
        <x:v>LINK</x:v>
      </x:c>
      <x:c r="E8" s="62" t="str">
        <x:v>Inputs</x:v>
      </x:c>
      <x:c r="F8" s="62" t="str"/>
      <x:c r="G8" s="62"/>
      <x:c r="H8" s="62"/>
      <x:c r="I8" s="62"/>
      <x:c r="J8" s="62"/>
      <x:c r="K8" s="62"/>
      <x:c r="L8" s="62"/>
      <x:c r="M8" s="62"/>
    </x:row>
    <x:row r="9">
      <x:c r="A9" s="62" t="str">
        <x:v>CAPEX всего</x:v>
      </x:c>
      <x:c r="B9" s="88" t="n">
        <x:f>SUM(B4:B8)</x:f>
        <x:v>102551</x:v>
      </x:c>
      <x:c r="C9" s="62" t="str">
        <x:v>₽</x:v>
      </x:c>
      <x:c r="D9" s="62" t="str">
        <x:v>FORMULA</x:v>
      </x:c>
      <x:c r="E9" s="62" t="str">
        <x:v>SUM</x:v>
      </x:c>
      <x:c r="F9" s="62" t="str"/>
      <x:c r="G9" s="62"/>
      <x:c r="H9" s="62"/>
      <x:c r="I9" s="62"/>
      <x:c r="J9" s="62"/>
      <x:c r="K9" s="62"/>
      <x:c r="L9" s="62"/>
      <x:c r="M9" s="62"/>
    </x:row>
    <x:row r="10">
      <x:c r="A10" s="62" t="str">
        <x:v>OPEX / мес.</x:v>
      </x:c>
      <x:c r="B10" s="88" t="n">
        <x:f>SUM(Inputs!B10:B13)</x:f>
        <x:v>13000</x:v>
      </x:c>
      <x:c r="C10" s="62" t="str">
        <x:v>₽/мес.</x:v>
      </x:c>
      <x:c r="D10" s="62" t="str">
        <x:v>FORMULA</x:v>
      </x:c>
      <x:c r="E10" s="62" t="str">
        <x:v>Хранение + аналитика + поддержка + интернет</x:v>
      </x:c>
      <x:c r="F10" s="62" t="str"/>
      <x:c r="G10" s="62"/>
      <x:c r="H10" s="62"/>
      <x:c r="I10" s="62"/>
      <x:c r="J10" s="62"/>
      <x:c r="K10" s="62"/>
      <x:c r="L10" s="62"/>
      <x:c r="M10" s="62"/>
    </x:row>
    <x:row r="11">
      <x:c r="A11" s="62" t="str">
        <x:v>Эффект: очередь</x:v>
      </x:c>
      <x:c r="B11" s="88" t="n">
        <x:f>Inputs!B14*Inputs!B15*Inputs!B16</x:f>
        <x:v>9600</x:v>
      </x:c>
      <x:c r="C11" s="62" t="str">
        <x:v>₽/мес.</x:v>
      </x:c>
      <x:c r="D11" s="62" t="str">
        <x:v>FORMULA</x:v>
      </x:c>
      <x:c r="E11" s="62" t="str">
        <x:v>Продажи × потеря × устранимая доля</x:v>
      </x:c>
      <x:c r="F11" s="62" t="str"/>
      <x:c r="G11" s="62"/>
      <x:c r="H11" s="62"/>
      <x:c r="I11" s="62"/>
      <x:c r="J11" s="62"/>
      <x:c r="K11" s="62"/>
      <x:c r="L11" s="62"/>
      <x:c r="M11" s="62"/>
    </x:row>
    <x:row r="12">
      <x:c r="A12" s="62" t="str">
        <x:v>Эффект: ручной контроль</x:v>
      </x:c>
      <x:c r="B12" s="88" t="n">
        <x:f>Inputs!B17*Inputs!B18*Inputs!B19</x:f>
        <x:v>12000</x:v>
      </x:c>
      <x:c r="C12" s="62" t="str">
        <x:v>₽/мес.</x:v>
      </x:c>
      <x:c r="D12" s="62" t="str">
        <x:v>FORMULA</x:v>
      </x:c>
      <x:c r="E12" s="62" t="str">
        <x:v>Часы × ставка × сокращение</x:v>
      </x:c>
      <x:c r="F12" s="62" t="str"/>
      <x:c r="G12" s="62"/>
      <x:c r="H12" s="62"/>
      <x:c r="I12" s="62"/>
      <x:c r="J12" s="62"/>
      <x:c r="K12" s="62"/>
      <x:c r="L12" s="62"/>
      <x:c r="M12" s="62"/>
    </x:row>
    <x:row r="13">
      <x:c r="A13" s="62" t="str">
        <x:v>Эффект: shrinkage</x:v>
      </x:c>
      <x:c r="B13" s="88" t="n">
        <x:f>Inputs!B14*Inputs!B20*Inputs!B21</x:f>
        <x:v>4500</x:v>
      </x:c>
      <x:c r="C13" s="62" t="str">
        <x:v>₽/мес.</x:v>
      </x:c>
      <x:c r="D13" s="62" t="str">
        <x:v>FORMULA</x:v>
      </x:c>
      <x:c r="E13" s="62" t="str">
        <x:v>Продажи × shrinkage × предотвращаемая доля</x:v>
      </x:c>
      <x:c r="F13" s="62" t="str"/>
      <x:c r="G13" s="62"/>
      <x:c r="H13" s="62"/>
      <x:c r="I13" s="62"/>
      <x:c r="J13" s="62"/>
      <x:c r="K13" s="62"/>
      <x:c r="L13" s="62"/>
      <x:c r="M13" s="62"/>
    </x:row>
    <x:row r="14">
      <x:c r="A14" s="62" t="str">
        <x:v>Эффект: layout/heatmap</x:v>
      </x:c>
      <x:c r="B14" s="88" t="n">
        <x:f>Inputs!B14*Inputs!B22*Inputs!B23</x:f>
        <x:v>9000</x:v>
      </x:c>
      <x:c r="C14" s="62" t="str">
        <x:v>₽/мес.</x:v>
      </x:c>
      <x:c r="D14" s="62" t="str">
        <x:v>FORMULA</x:v>
      </x:c>
      <x:c r="E14" s="62" t="str">
        <x:v>Продажи × uplift × реализуемая доля</x:v>
      </x:c>
      <x:c r="F14" s="62" t="str"/>
      <x:c r="G14" s="62"/>
      <x:c r="H14" s="62"/>
      <x:c r="I14" s="62"/>
      <x:c r="J14" s="62"/>
      <x:c r="K14" s="62"/>
      <x:c r="L14" s="62"/>
      <x:c r="M14" s="62"/>
    </x:row>
    <x:row r="15">
      <x:c r="A15" s="62" t="str">
        <x:v>Валовой эффект / мес.</x:v>
      </x:c>
      <x:c r="B15" s="88" t="n">
        <x:f>SUM(B11:B14)</x:f>
        <x:v>35100</x:v>
      </x:c>
      <x:c r="C15" s="62" t="str">
        <x:v>₽/мес.</x:v>
      </x:c>
      <x:c r="D15" s="62" t="str">
        <x:v>FORMULA</x:v>
      </x:c>
      <x:c r="E15" s="62" t="str">
        <x:v>SUM</x:v>
      </x:c>
      <x:c r="F15" s="62" t="str"/>
      <x:c r="G15" s="62"/>
      <x:c r="H15" s="62"/>
      <x:c r="I15" s="62"/>
      <x:c r="J15" s="62"/>
      <x:c r="K15" s="62"/>
      <x:c r="L15" s="62"/>
      <x:c r="M15" s="62"/>
    </x:row>
    <x:row r="16">
      <x:c r="A16" s="62" t="str">
        <x:v>Чистый эффект / мес.</x:v>
      </x:c>
      <x:c r="B16" s="88" t="n">
        <x:f>B15-B10</x:f>
        <x:v>22100</x:v>
      </x:c>
      <x:c r="C16" s="62" t="str">
        <x:v>₽/мес.</x:v>
      </x:c>
      <x:c r="D16" s="62" t="str">
        <x:v>FORMULA</x:v>
      </x:c>
      <x:c r="E16" s="62" t="str">
        <x:v>Benefit - OPEX</x:v>
      </x:c>
      <x:c r="F16" s="62" t="str"/>
      <x:c r="G16" s="62"/>
      <x:c r="H16" s="62"/>
      <x:c r="I16" s="62"/>
      <x:c r="J16" s="62"/>
      <x:c r="K16" s="62"/>
      <x:c r="L16" s="62"/>
      <x:c r="M16" s="62"/>
    </x:row>
    <x:row r="17">
      <x:c r="A17" s="62" t="str">
        <x:v>Payback</x:v>
      </x:c>
      <x:c r="B17" s="89" t="n">
        <x:f>IF(B16&gt;0,B9/B16,999)</x:f>
        <x:v>4.640316742081448</x:v>
      </x:c>
      <x:c r="C17" s="62" t="str">
        <x:v>мес.</x:v>
      </x:c>
      <x:c r="D17" s="62" t="str">
        <x:v>FORMULA</x:v>
      </x:c>
      <x:c r="E17" s="62" t="str">
        <x:v>CAPEX / net benefit</x:v>
      </x:c>
      <x:c r="F17" s="62" t="str"/>
      <x:c r="G17" s="62"/>
      <x:c r="H17" s="62"/>
      <x:c r="I17" s="62"/>
      <x:c r="J17" s="62"/>
      <x:c r="K17" s="62"/>
      <x:c r="L17" s="62"/>
      <x:c r="M17" s="62"/>
    </x:row>
    <x:row r="18">
      <x:c r="A18" s="62" t="str">
        <x:v>TCO 12 мес.</x:v>
      </x:c>
      <x:c r="B18" s="88" t="n">
        <x:f>B9+12*B10</x:f>
        <x:v>258551</x:v>
      </x:c>
      <x:c r="C18" s="62" t="str">
        <x:v>₽</x:v>
      </x:c>
      <x:c r="D18" s="62" t="str">
        <x:v>FORMULA</x:v>
      </x:c>
      <x:c r="E18" s="62" t="str">
        <x:v>CAPEX + 12 × OPEX</x:v>
      </x:c>
      <x:c r="F18" s="62" t="str"/>
      <x:c r="G18" s="62"/>
      <x:c r="H18" s="62"/>
      <x:c r="I18" s="62"/>
      <x:c r="J18" s="62"/>
      <x:c r="K18" s="62"/>
      <x:c r="L18" s="62"/>
      <x:c r="M18" s="62"/>
    </x:row>
    <x:row r="19">
      <x:c r="A19" s="62" t="str">
        <x:v>Эффект 12 мес.</x:v>
      </x:c>
      <x:c r="B19" s="88" t="n">
        <x:f>12*B15</x:f>
        <x:v>421200</x:v>
      </x:c>
      <x:c r="C19" s="62" t="str">
        <x:v>₽</x:v>
      </x:c>
      <x:c r="D19" s="62" t="str">
        <x:v>FORMULA</x:v>
      </x:c>
      <x:c r="E19" s="62" t="str">
        <x:v>12 × gross benefit</x:v>
      </x:c>
      <x:c r="F19" s="62" t="str"/>
      <x:c r="G19" s="62"/>
      <x:c r="H19" s="62"/>
      <x:c r="I19" s="62"/>
      <x:c r="J19" s="62"/>
      <x:c r="K19" s="62"/>
      <x:c r="L19" s="62"/>
      <x:c r="M19" s="62"/>
    </x:row>
    <x:row r="20">
      <x:c r="A20" s="62" t="str">
        <x:v>Net value 12 мес.</x:v>
      </x:c>
      <x:c r="B20" s="88" t="n">
        <x:f>B19-B18</x:f>
        <x:v>162649</x:v>
      </x:c>
      <x:c r="C20" s="62" t="str">
        <x:v>₽</x:v>
      </x:c>
      <x:c r="D20" s="62" t="str">
        <x:v>FORMULA</x:v>
      </x:c>
      <x:c r="E20" s="62" t="str">
        <x:v>Effect - TCO</x:v>
      </x:c>
      <x:c r="F20" s="62" t="str"/>
      <x:c r="G20" s="62"/>
      <x:c r="H20" s="62"/>
      <x:c r="I20" s="62"/>
      <x:c r="J20" s="62"/>
      <x:c r="K20" s="62"/>
      <x:c r="L20" s="62"/>
      <x:c r="M20" s="62"/>
    </x:row>
    <x:row r="21">
      <x:c r="A21" s="62" t="str">
        <x:v>ROI 12 мес.</x:v>
      </x:c>
      <x:c r="B21" s="90" t="n">
        <x:f>IFERROR(B20/B18,0)</x:f>
        <x:v>0.6290789824831464</x:v>
      </x:c>
      <x:c r="C21" s="62" t="str">
        <x:v>%</x:v>
      </x:c>
      <x:c r="D21" s="62" t="str">
        <x:v>FORMULA</x:v>
      </x:c>
      <x:c r="E21" s="62" t="str">
        <x:v>Net value / TCO</x:v>
      </x:c>
      <x:c r="F21" s="62" t="str"/>
      <x:c r="G21" s="62"/>
      <x:c r="H21" s="62"/>
      <x:c r="I21" s="62"/>
      <x:c r="J21" s="62"/>
      <x:c r="K21" s="62"/>
      <x:c r="L21" s="62"/>
      <x:c r="M21" s="62"/>
    </x:row>
    <x:row r="22">
      <x:c r="A22" s="62" t="str">
        <x:v>Минимальный эффект на 1 камеру</x:v>
      </x:c>
      <x:c r="B22" s="88" t="n">
        <x:f>(B10+B9/Inputs!B25)/Inputs!B4</x:f>
        <x:v>3590.986111111111</x:v>
      </x:c>
      <x:c r="C22" s="62" t="str">
        <x:v>₽/мес./кам.</x:v>
      </x:c>
      <x:c r="D22" s="62" t="str">
        <x:v>FORMULA</x:v>
      </x:c>
      <x:c r="E22" s="62" t="str">
        <x:v>OPEX + target payback contribution</x:v>
      </x:c>
      <x:c r="F22" s="62" t="str">
        <x:v>Ключевой показатель</x:v>
      </x:c>
      <x:c r="G22" s="62"/>
      <x:c r="H22" s="62"/>
      <x:c r="I22" s="62"/>
      <x:c r="J22" s="62"/>
      <x:c r="K22" s="62"/>
      <x:c r="L22" s="62"/>
      <x:c r="M22" s="62"/>
    </x:row>
    <x:row r="23">
      <x:c r="A23" s="62"/>
      <x:c r="B23" s="62"/>
      <x:c r="C23" s="62"/>
      <x:c r="D23" s="62"/>
      <x:c r="E23" s="62"/>
      <x:c r="F23" s="62"/>
      <x:c r="G23" s="62"/>
      <x:c r="H23" s="62"/>
      <x:c r="I23" s="62"/>
      <x:c r="J23" s="62"/>
      <x:c r="K23" s="62"/>
      <x:c r="L23" s="62"/>
      <x:c r="M23" s="62"/>
    </x:row>
    <x:row r="24">
      <x:c r="A24" s="62"/>
      <x:c r="B24" s="62"/>
      <x:c r="C24" s="62"/>
      <x:c r="D24" s="62"/>
      <x:c r="E24" s="62"/>
      <x:c r="F24" s="62"/>
      <x:c r="G24" s="62"/>
      <x:c r="H24" s="62"/>
      <x:c r="I24" s="62"/>
      <x:c r="J24" s="62"/>
      <x:c r="K24" s="62"/>
      <x:c r="L24" s="62"/>
      <x:c r="M24" s="62"/>
    </x:row>
    <x:row r="25">
      <x:c r="A25" s="62"/>
      <x:c r="B25" s="62"/>
      <x:c r="C25" s="62"/>
      <x:c r="D25" s="62"/>
      <x:c r="E25" s="62"/>
      <x:c r="F25" s="62"/>
      <x:c r="G25" s="62"/>
      <x:c r="H25" s="62"/>
      <x:c r="I25" s="62"/>
      <x:c r="J25" s="62"/>
      <x:c r="K25" s="62"/>
      <x:c r="L25" s="62"/>
      <x:c r="M25" s="62"/>
    </x:row>
    <x:row r="26">
      <x:c r="A26" s="62"/>
      <x:c r="B26" s="62"/>
      <x:c r="C26" s="62"/>
      <x:c r="D26" s="62"/>
      <x:c r="E26" s="62"/>
      <x:c r="F26" s="62"/>
      <x:c r="G26" s="62"/>
      <x:c r="H26" s="62"/>
      <x:c r="I26" s="62"/>
      <x:c r="J26" s="62"/>
      <x:c r="K26" s="62"/>
      <x:c r="L26" s="62"/>
      <x:c r="M26" s="62"/>
    </x:row>
    <x:row r="27">
      <x:c r="A27" s="62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</x:row>
    <x:row r="28">
      <x:c r="A28" s="62"/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</x:row>
    <x:row r="29">
      <x:c r="A29" s="62"/>
      <x:c r="B29" s="62"/>
      <x:c r="C29" s="62"/>
      <x:c r="D29" s="62"/>
      <x:c r="E29" s="62"/>
      <x:c r="F29" s="62"/>
      <x:c r="G29" s="62"/>
      <x:c r="H29" s="62"/>
      <x:c r="I29" s="62"/>
      <x:c r="J29" s="62"/>
      <x:c r="K29" s="62"/>
      <x:c r="L29" s="62"/>
      <x:c r="M29" s="62"/>
    </x:row>
    <x:row r="30">
      <x:c r="A30" s="62"/>
      <x:c r="B30" s="62"/>
      <x:c r="C30" s="62"/>
      <x:c r="D30" s="62"/>
      <x:c r="E30" s="62"/>
      <x:c r="F30" s="62"/>
      <x:c r="G30" s="62"/>
      <x:c r="H30" s="62"/>
      <x:c r="I30" s="62"/>
      <x:c r="J30" s="62"/>
      <x:c r="K30" s="62"/>
      <x:c r="L30" s="62"/>
      <x:c r="M30" s="62"/>
    </x:row>
    <x:row r="31">
      <x:c r="A31" s="62"/>
      <x:c r="B31" s="62"/>
      <x:c r="C31" s="62"/>
      <x:c r="D31" s="62"/>
      <x:c r="E31" s="62"/>
      <x:c r="F31" s="62"/>
      <x:c r="G31" s="62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13" hidden="0" customWidth="1"/>
    <x:col min="6" max="6" width="36" hidden="0" customWidth="1"/>
    <x:col min="7" max="7" width="26" hidden="0" customWidth="1"/>
    <x:col min="8" max="8" width="16" hidden="0" customWidth="1"/>
  </x:cols>
  <x:sheetData>
    <x:row r="1" ht="28" customHeight="1">
      <x:c r="A1" s="54" t="str">
        <x:v>30-ДНЕВНЫЙ ПИЛОТ — KPI И КРИТЕРИИ ПРИЁМКИ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KPI</x:v>
      </x:c>
      <x:c r="B3" s="56" t="str">
        <x:v>Baseline</x:v>
      </x:c>
      <x:c r="C3" s="56" t="str">
        <x:v>Цель</x:v>
      </x:c>
      <x:c r="D3" s="56" t="str">
        <x:v>Факт</x:v>
      </x:c>
      <x:c r="E3" s="56" t="str">
        <x:v>Ед.</x:v>
      </x:c>
      <x:c r="F3" s="56" t="str">
        <x:v>Метод измерения</x:v>
      </x:c>
      <x:c r="G3" s="56" t="str">
        <x:v>Критерий</x:v>
      </x:c>
      <x:c r="H3" s="56" t="str">
        <x:v>Решение</x:v>
      </x:c>
      <x:c r="I3" s="62"/>
      <x:c r="J3" s="62"/>
      <x:c r="K3" s="62"/>
      <x:c r="L3" s="62"/>
      <x:c r="M3" s="62"/>
    </x:row>
    <x:row r="4">
      <x:c r="A4" s="63" t="str">
        <x:v>Точность событий</x:v>
      </x:c>
      <x:c r="B4" s="76" t="n">
        <x:v>0</x:v>
      </x:c>
      <x:c r="C4" s="76" t="n">
        <x:v>0.9</x:v>
      </x:c>
      <x:c r="D4" s="76"/>
      <x:c r="E4" s="63" t="str">
        <x:v>%</x:v>
      </x:c>
      <x:c r="F4" s="63" t="str">
        <x:v>Разметить выборку событий вручную</x:v>
      </x:c>
      <x:c r="G4" s="63" t="str">
        <x:v>Факт &gt;= цель</x:v>
      </x:c>
      <x:c r="H4" s="63" t="str"/>
      <x:c r="I4" s="62"/>
      <x:c r="J4" s="62"/>
      <x:c r="K4" s="62"/>
      <x:c r="L4" s="62"/>
      <x:c r="M4" s="62"/>
    </x:row>
    <x:row r="5">
      <x:c r="A5" s="63" t="str">
        <x:v>Доля ложных тревог</x:v>
      </x:c>
      <x:c r="B5" s="76" t="n">
        <x:v>0</x:v>
      </x:c>
      <x:c r="C5" s="76" t="n">
        <x:v>0.1</x:v>
      </x:c>
      <x:c r="D5" s="76"/>
      <x:c r="E5" s="63" t="str">
        <x:v>%</x:v>
      </x:c>
      <x:c r="F5" s="63" t="str">
        <x:v>False positive / все события</x:v>
      </x:c>
      <x:c r="G5" s="63" t="str">
        <x:v>Факт &lt;= цель</x:v>
      </x:c>
      <x:c r="H5" s="63" t="str"/>
      <x:c r="I5" s="62"/>
      <x:c r="J5" s="62"/>
      <x:c r="K5" s="62"/>
      <x:c r="L5" s="62"/>
      <x:c r="M5" s="62"/>
    </x:row>
    <x:row r="6">
      <x:c r="A6" s="63" t="str">
        <x:v>Реакция персонала на сигнал</x:v>
      </x:c>
      <x:c r="B6" s="76" t="n">
        <x:v>0</x:v>
      </x:c>
      <x:c r="C6" s="76" t="n">
        <x:v>0.85</x:v>
      </x:c>
      <x:c r="D6" s="76"/>
      <x:c r="E6" s="63" t="str">
        <x:v>%</x:v>
      </x:c>
      <x:c r="F6" s="63" t="str">
        <x:v>Сигналы с действием / все валидные сигналы</x:v>
      </x:c>
      <x:c r="G6" s="63" t="str">
        <x:v>Факт &gt;= цель</x:v>
      </x:c>
      <x:c r="H6" s="63" t="str"/>
      <x:c r="I6" s="62"/>
      <x:c r="J6" s="62"/>
      <x:c r="K6" s="62"/>
      <x:c r="L6" s="62"/>
      <x:c r="M6" s="62"/>
    </x:row>
    <x:row r="7">
      <x:c r="A7" s="63" t="str">
        <x:v>Среднее время очереди</x:v>
      </x:c>
      <x:c r="B7" s="77"/>
      <x:c r="C7" s="77"/>
      <x:c r="D7" s="77"/>
      <x:c r="E7" s="63" t="str">
        <x:v>сек.</x:v>
      </x:c>
      <x:c r="F7" s="63" t="str">
        <x:v>До/после в одинаковых интервалах</x:v>
      </x:c>
      <x:c r="G7" s="63" t="str">
        <x:v>Снижение &gt;= 15%</x:v>
      </x:c>
      <x:c r="H7" s="63" t="str"/>
      <x:c r="I7" s="62"/>
      <x:c r="J7" s="62"/>
      <x:c r="K7" s="62"/>
      <x:c r="L7" s="62"/>
      <x:c r="M7" s="62"/>
    </x:row>
    <x:row r="8">
      <x:c r="A8" s="63" t="str">
        <x:v>Потерянные продажи / отказы</x:v>
      </x:c>
      <x:c r="B8" s="77"/>
      <x:c r="C8" s="77"/>
      <x:c r="D8" s="77"/>
      <x:c r="E8" s="63" t="str">
        <x:v>₽/мес.</x:v>
      </x:c>
      <x:c r="F8" s="63" t="str">
        <x:v>Касса + наблюдение + опрос</x:v>
      </x:c>
      <x:c r="G8" s="63" t="str">
        <x:v>Снижение подтверждено</x:v>
      </x:c>
      <x:c r="H8" s="63" t="str"/>
      <x:c r="I8" s="62"/>
      <x:c r="J8" s="62"/>
      <x:c r="K8" s="62"/>
      <x:c r="L8" s="62"/>
      <x:c r="M8" s="62"/>
    </x:row>
    <x:row r="9">
      <x:c r="A9" s="63" t="str">
        <x:v>Часы ручного контроля</x:v>
      </x:c>
      <x:c r="B9" s="77"/>
      <x:c r="C9" s="77"/>
      <x:c r="D9" s="77"/>
      <x:c r="E9" s="63" t="str">
        <x:v>ч/мес.</x:v>
      </x:c>
      <x:c r="F9" s="63" t="str">
        <x:v>Тайм-трекинг руководителя/СБ</x:v>
      </x:c>
      <x:c r="G9" s="63" t="str">
        <x:v>Снижение &gt;= 30%</x:v>
      </x:c>
      <x:c r="H9" s="63" t="str"/>
      <x:c r="I9" s="62"/>
      <x:c r="J9" s="62"/>
      <x:c r="K9" s="62"/>
      <x:c r="L9" s="62"/>
      <x:c r="M9" s="62"/>
    </x:row>
    <x:row r="10">
      <x:c r="A10" s="63" t="str">
        <x:v>Доступность сервиса</x:v>
      </x:c>
      <x:c r="B10" s="76"/>
      <x:c r="C10" s="76" t="n">
        <x:v>0.99</x:v>
      </x:c>
      <x:c r="D10" s="76"/>
      <x:c r="E10" s="63" t="str">
        <x:v>%</x:v>
      </x:c>
      <x:c r="F10" s="63" t="str">
        <x:v>Мониторинг uptime</x:v>
      </x:c>
      <x:c r="G10" s="63" t="str">
        <x:v>Факт &gt;= цель</x:v>
      </x:c>
      <x:c r="H10" s="63" t="str"/>
      <x:c r="I10" s="62"/>
      <x:c r="J10" s="62"/>
      <x:c r="K10" s="62"/>
      <x:c r="L10" s="62"/>
      <x:c r="M10" s="62"/>
    </x:row>
    <x:row r="11">
      <x:c r="A11" s="63" t="str">
        <x:v>Экономический эффект</x:v>
      </x:c>
      <x:c r="B11" s="77"/>
      <x:c r="C11" s="77"/>
      <x:c r="D11" s="77"/>
      <x:c r="E11" s="63" t="str">
        <x:v>₽/мес.</x:v>
      </x:c>
      <x:c r="F11" s="63" t="str">
        <x:v>Подтверждённые эффекты, без двойного счёта</x:v>
      </x:c>
      <x:c r="G11" s="63" t="str">
        <x:v>&gt; OPEX</x:v>
      </x:c>
      <x:c r="H11" s="63" t="str"/>
      <x:c r="I11" s="62"/>
      <x:c r="J11" s="62"/>
      <x:c r="K11" s="62"/>
      <x:c r="L11" s="62"/>
      <x:c r="M11" s="62"/>
    </x:row>
    <x:row r="12">
      <x:c r="A12" s="63"/>
      <x:c r="B12" s="63"/>
      <x:c r="C12" s="63"/>
      <x:c r="D12" s="63"/>
      <x:c r="E12" s="63"/>
      <x:c r="F12" s="63"/>
      <x:c r="G12" s="63"/>
      <x:c r="H12" s="63"/>
      <x:c r="I12" s="62"/>
      <x:c r="J12" s="62"/>
      <x:c r="K12" s="62"/>
      <x:c r="L12" s="62"/>
      <x:c r="M12" s="62"/>
    </x:row>
    <x:row r="13">
      <x:c r="A13" s="62"/>
      <x:c r="B13" s="62"/>
      <x:c r="C13" s="62"/>
      <x:c r="D13" s="62"/>
      <x:c r="E13" s="62"/>
      <x:c r="F13" s="62"/>
      <x:c r="G13" s="62"/>
      <x:c r="H13" s="62"/>
      <x:c r="I13" s="62"/>
      <x:c r="J13" s="62"/>
      <x:c r="K13" s="62"/>
      <x:c r="L13" s="62"/>
      <x:c r="M13" s="62"/>
    </x:row>
    <x:row r="14">
      <x:c r="A14" s="62"/>
      <x:c r="B14" s="62"/>
      <x:c r="C14" s="62"/>
      <x:c r="D14" s="62"/>
      <x:c r="E14" s="62"/>
      <x:c r="F14" s="62"/>
      <x:c r="G14" s="62"/>
      <x:c r="H14" s="62"/>
      <x:c r="I14" s="62"/>
      <x:c r="J14" s="62"/>
      <x:c r="K14" s="62"/>
      <x:c r="L14" s="62"/>
      <x:c r="M14" s="62"/>
    </x:row>
    <x:row r="15">
      <x:c r="A15" s="62"/>
      <x:c r="B15" s="62"/>
      <x:c r="C15" s="62"/>
      <x:c r="D15" s="62"/>
      <x:c r="E15" s="62"/>
      <x:c r="F15" s="62"/>
      <x:c r="G15" s="62"/>
      <x:c r="H15" s="62"/>
      <x:c r="I15" s="62"/>
      <x:c r="J15" s="62"/>
      <x:c r="K15" s="62"/>
      <x:c r="L15" s="62"/>
      <x:c r="M15" s="62"/>
    </x:row>
    <x:row r="16">
      <x:c r="A16" s="62"/>
      <x:c r="B16" s="62"/>
      <x:c r="C16" s="62"/>
      <x:c r="D16" s="62"/>
      <x:c r="E16" s="62"/>
      <x:c r="F16" s="62"/>
      <x:c r="G16" s="62"/>
      <x:c r="H16" s="62"/>
      <x:c r="I16" s="62"/>
      <x:c r="J16" s="62"/>
      <x:c r="K16" s="62"/>
      <x:c r="L16" s="62"/>
      <x:c r="M16" s="62"/>
    </x:row>
    <x:row r="17">
      <x:c r="A17" s="62"/>
      <x:c r="B17" s="62"/>
      <x:c r="C17" s="62"/>
      <x:c r="D17" s="62"/>
      <x:c r="E17" s="62"/>
      <x:c r="F17" s="62"/>
      <x:c r="G17" s="62"/>
      <x:c r="H17" s="62"/>
      <x:c r="I17" s="62"/>
      <x:c r="J17" s="62"/>
      <x:c r="K17" s="62"/>
      <x:c r="L17" s="62"/>
      <x:c r="M17" s="62"/>
    </x:row>
    <x:row r="18">
      <x:c r="A18" s="62"/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</x:row>
    <x:row r="19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</x:row>
    <x:row r="20">
      <x:c r="A20" s="62"/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  <x:c r="L20" s="62"/>
      <x:c r="M20" s="62"/>
    </x:row>
    <x:row r="2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  <x:c r="L21" s="62"/>
      <x:c r="M21" s="62"/>
    </x:row>
    <x:row r="22">
      <x:c r="A22" s="62"/>
      <x:c r="B22" s="62"/>
      <x:c r="C22" s="62"/>
      <x:c r="D22" s="62"/>
      <x:c r="E22" s="62"/>
      <x:c r="F22" s="62"/>
      <x:c r="G22" s="62"/>
      <x:c r="H22" s="62"/>
      <x:c r="I22" s="62"/>
      <x:c r="J22" s="62"/>
      <x:c r="K22" s="62"/>
      <x:c r="L22" s="62"/>
      <x:c r="M22" s="62"/>
    </x:row>
    <x:row r="23">
      <x:c r="A23" s="62"/>
      <x:c r="B23" s="62"/>
      <x:c r="C23" s="62"/>
      <x:c r="D23" s="62"/>
      <x:c r="E23" s="62"/>
      <x:c r="F23" s="62"/>
      <x:c r="G23" s="62"/>
      <x:c r="H23" s="62"/>
      <x:c r="I23" s="62"/>
      <x:c r="J23" s="62"/>
      <x:c r="K23" s="62"/>
      <x:c r="L23" s="62"/>
      <x:c r="M23" s="62"/>
    </x:row>
    <x:row r="24">
      <x:c r="A24" s="62"/>
      <x:c r="B24" s="62"/>
      <x:c r="C24" s="62"/>
      <x:c r="D24" s="62"/>
      <x:c r="E24" s="62"/>
      <x:c r="F24" s="62"/>
      <x:c r="G24" s="62"/>
      <x:c r="H24" s="62"/>
      <x:c r="I24" s="62"/>
      <x:c r="J24" s="62"/>
      <x:c r="K24" s="62"/>
      <x:c r="L24" s="62"/>
      <x:c r="M24" s="62"/>
    </x:row>
    <x:row r="25">
      <x:c r="A25" s="62"/>
      <x:c r="B25" s="62"/>
      <x:c r="C25" s="62"/>
      <x:c r="D25" s="62"/>
      <x:c r="E25" s="62"/>
      <x:c r="F25" s="62"/>
      <x:c r="G25" s="62"/>
      <x:c r="H25" s="62"/>
      <x:c r="I25" s="62"/>
      <x:c r="J25" s="62"/>
      <x:c r="K25" s="62"/>
      <x:c r="L25" s="62"/>
      <x:c r="M25" s="62"/>
    </x:row>
    <x:row r="26">
      <x:c r="A26" s="62"/>
      <x:c r="B26" s="62"/>
      <x:c r="C26" s="62"/>
      <x:c r="D26" s="62"/>
      <x:c r="E26" s="62"/>
      <x:c r="F26" s="62"/>
      <x:c r="G26" s="62"/>
      <x:c r="H26" s="62"/>
      <x:c r="I26" s="62"/>
      <x:c r="J26" s="62"/>
      <x:c r="K26" s="62"/>
      <x:c r="L26" s="62"/>
      <x:c r="M26" s="62"/>
    </x:row>
    <x:row r="27">
      <x:c r="A27" s="62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</x:row>
    <x:row r="28">
      <x:c r="A28" s="62"/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</x:row>
    <x:row r="29">
      <x:c r="A29" s="62"/>
      <x:c r="B29" s="62"/>
      <x:c r="C29" s="62"/>
      <x:c r="D29" s="62"/>
      <x:c r="E29" s="62"/>
      <x:c r="F29" s="62"/>
      <x:c r="G29" s="62"/>
      <x:c r="H29" s="62"/>
      <x:c r="I29" s="62"/>
      <x:c r="J29" s="62"/>
      <x:c r="K29" s="62"/>
      <x:c r="L29" s="62"/>
      <x:c r="M29" s="62"/>
    </x:row>
    <x:row r="30">
      <x:c r="A30" s="62"/>
      <x:c r="B30" s="62"/>
      <x:c r="C30" s="62"/>
      <x:c r="D30" s="62"/>
      <x:c r="E30" s="62"/>
      <x:c r="F30" s="62"/>
      <x:c r="G30" s="62"/>
      <x:c r="H30" s="62"/>
      <x:c r="I30" s="62"/>
      <x:c r="J30" s="62"/>
      <x:c r="K30" s="62"/>
      <x:c r="L30" s="62"/>
      <x:c r="M30" s="62"/>
    </x:row>
    <x:row r="31">
      <x:c r="A31" s="62"/>
      <x:c r="B31" s="62"/>
      <x:c r="C31" s="62"/>
      <x:c r="D31" s="62"/>
      <x:c r="E31" s="62"/>
      <x:c r="F31" s="62"/>
      <x:c r="G31" s="62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42" hidden="0" customWidth="1"/>
  </x:cols>
  <x:sheetData>
    <x:row r="1" ht="28" customHeight="1">
      <x:c r="A1" s="54" t="str">
        <x:v>ЧУВСТВИТЕЛЬНОСТЬ — ЧИСТЫЙ ЭФФЕКТ / МЕС.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Доля подтверждённого эффекта \ OPEX</x:v>
      </x:c>
      <x:c r="B3" s="56" t="n">
        <x:v>8000</x:v>
      </x:c>
      <x:c r="C3" s="56" t="n">
        <x:v>10000</x:v>
      </x:c>
      <x:c r="D3" s="56" t="n">
        <x:v>12000</x:v>
      </x:c>
      <x:c r="E3" s="56" t="n">
        <x:v>14000</x:v>
      </x:c>
      <x:c r="F3" s="56" t="n">
        <x:v>16000</x:v>
      </x:c>
      <x:c r="G3" s="56" t="str">
        <x:v>Комментарий</x:v>
      </x:c>
      <x:c r="H3" s="62"/>
      <x:c r="I3" s="62"/>
      <x:c r="J3" s="62"/>
      <x:c r="K3" s="62"/>
      <x:c r="L3" s="62"/>
      <x:c r="M3" s="62"/>
    </x:row>
    <x:row r="4">
      <x:c r="A4" s="96" t="n">
        <x:v>0.4</x:v>
      </x:c>
      <x:c r="B4" s="88" t="n">
        <x:f>TCO_ROI!$B$15*A4-8000</x:f>
        <x:v>6040</x:v>
      </x:c>
      <x:c r="C4" s="88" t="n">
        <x:f>TCO_ROI!$B$15*A4-10000</x:f>
        <x:v>4040</x:v>
      </x:c>
      <x:c r="D4" s="88" t="n">
        <x:f>TCO_ROI!$B$15*A4-12000</x:f>
        <x:v>2040</x:v>
      </x:c>
      <x:c r="E4" s="88" t="n">
        <x:f>TCO_ROI!$B$15*A4-14000</x:f>
        <x:v>40</x:v>
      </x:c>
      <x:c r="F4" s="88" t="n">
        <x:f>TCO_ROI!$B$15*A4-16000</x:f>
        <x:v>-1960</x:v>
      </x:c>
      <x:c r="G4" s="62" t="str">
        <x:v>Если пилот подтверждает лишь часть ожидаемого эффекта</x:v>
      </x:c>
      <x:c r="H4" s="62"/>
      <x:c r="I4" s="62"/>
      <x:c r="J4" s="62"/>
      <x:c r="K4" s="62"/>
      <x:c r="L4" s="62"/>
      <x:c r="M4" s="62"/>
    </x:row>
    <x:row r="5">
      <x:c r="A5" s="96" t="n">
        <x:v>0.6</x:v>
      </x:c>
      <x:c r="B5" s="88" t="n">
        <x:f>TCO_ROI!$B$15*A5-8000</x:f>
        <x:v>13060</x:v>
      </x:c>
      <x:c r="C5" s="88" t="n">
        <x:f>TCO_ROI!$B$15*A5-10000</x:f>
        <x:v>11060</x:v>
      </x:c>
      <x:c r="D5" s="88" t="n">
        <x:f>TCO_ROI!$B$15*A5-12000</x:f>
        <x:v>9060</x:v>
      </x:c>
      <x:c r="E5" s="88" t="n">
        <x:f>TCO_ROI!$B$15*A5-14000</x:f>
        <x:v>7060</x:v>
      </x:c>
      <x:c r="F5" s="88" t="n">
        <x:f>TCO_ROI!$B$15*A5-16000</x:f>
        <x:v>5060</x:v>
      </x:c>
      <x:c r="G5" s="62" t="str">
        <x:v>Если пилот подтверждает лишь часть ожидаемого эффекта</x:v>
      </x:c>
      <x:c r="H5" s="62"/>
      <x:c r="I5" s="62"/>
      <x:c r="J5" s="62"/>
      <x:c r="K5" s="62"/>
      <x:c r="L5" s="62"/>
      <x:c r="M5" s="62"/>
    </x:row>
    <x:row r="6">
      <x:c r="A6" s="96" t="n">
        <x:v>0.8</x:v>
      </x:c>
      <x:c r="B6" s="88" t="n">
        <x:f>TCO_ROI!$B$15*A6-8000</x:f>
        <x:v>20080</x:v>
      </x:c>
      <x:c r="C6" s="88" t="n">
        <x:f>TCO_ROI!$B$15*A6-10000</x:f>
        <x:v>18080</x:v>
      </x:c>
      <x:c r="D6" s="88" t="n">
        <x:f>TCO_ROI!$B$15*A6-12000</x:f>
        <x:v>16080</x:v>
      </x:c>
      <x:c r="E6" s="88" t="n">
        <x:f>TCO_ROI!$B$15*A6-14000</x:f>
        <x:v>14080</x:v>
      </x:c>
      <x:c r="F6" s="88" t="n">
        <x:f>TCO_ROI!$B$15*A6-16000</x:f>
        <x:v>12080</x:v>
      </x:c>
      <x:c r="G6" s="62" t="str">
        <x:v>Если пилот подтверждает лишь часть ожидаемого эффекта</x:v>
      </x:c>
      <x:c r="H6" s="62"/>
      <x:c r="I6" s="62"/>
      <x:c r="J6" s="62"/>
      <x:c r="K6" s="62"/>
      <x:c r="L6" s="62"/>
      <x:c r="M6" s="62"/>
    </x:row>
    <x:row r="7">
      <x:c r="A7" s="96" t="n">
        <x:v>1</x:v>
      </x:c>
      <x:c r="B7" s="88" t="n">
        <x:f>TCO_ROI!$B$15*A7-8000</x:f>
        <x:v>27100</x:v>
      </x:c>
      <x:c r="C7" s="88" t="n">
        <x:f>TCO_ROI!$B$15*A7-10000</x:f>
        <x:v>25100</x:v>
      </x:c>
      <x:c r="D7" s="88" t="n">
        <x:f>TCO_ROI!$B$15*A7-12000</x:f>
        <x:v>23100</x:v>
      </x:c>
      <x:c r="E7" s="88" t="n">
        <x:f>TCO_ROI!$B$15*A7-14000</x:f>
        <x:v>21100</x:v>
      </x:c>
      <x:c r="F7" s="88" t="n">
        <x:f>TCO_ROI!$B$15*A7-16000</x:f>
        <x:v>19100</x:v>
      </x:c>
      <x:c r="G7" s="62" t="str">
        <x:v>Если пилот подтверждает лишь часть ожидаемого эффекта</x:v>
      </x:c>
      <x:c r="H7" s="62"/>
      <x:c r="I7" s="62"/>
      <x:c r="J7" s="62"/>
      <x:c r="K7" s="62"/>
      <x:c r="L7" s="62"/>
      <x:c r="M7" s="62"/>
    </x:row>
    <x:row r="8">
      <x:c r="A8" s="96" t="n">
        <x:v>1.2</x:v>
      </x:c>
      <x:c r="B8" s="88" t="n">
        <x:f>TCO_ROI!$B$15*A8-8000</x:f>
        <x:v>34120</x:v>
      </x:c>
      <x:c r="C8" s="88" t="n">
        <x:f>TCO_ROI!$B$15*A8-10000</x:f>
        <x:v>32120</x:v>
      </x:c>
      <x:c r="D8" s="88" t="n">
        <x:f>TCO_ROI!$B$15*A8-12000</x:f>
        <x:v>30120</x:v>
      </x:c>
      <x:c r="E8" s="88" t="n">
        <x:f>TCO_ROI!$B$15*A8-14000</x:f>
        <x:v>28120</x:v>
      </x:c>
      <x:c r="F8" s="88" t="n">
        <x:f>TCO_ROI!$B$15*A8-16000</x:f>
        <x:v>26120</x:v>
      </x:c>
      <x:c r="G8" s="62" t="str">
        <x:v>Если пилот подтверждает лишь часть ожидаемого эффекта</x:v>
      </x:c>
      <x:c r="H8" s="62"/>
      <x:c r="I8" s="62"/>
      <x:c r="J8" s="62"/>
      <x:c r="K8" s="62"/>
      <x:c r="L8" s="62"/>
      <x:c r="M8" s="62"/>
    </x:row>
    <x:row r="9">
      <x:c r="A9" s="62"/>
      <x:c r="B9" s="62"/>
      <x:c r="C9" s="62"/>
      <x:c r="D9" s="62"/>
      <x:c r="E9" s="62"/>
      <x:c r="F9" s="62"/>
      <x:c r="G9" s="62"/>
      <x:c r="H9" s="62"/>
      <x:c r="I9" s="62"/>
      <x:c r="J9" s="62"/>
      <x:c r="K9" s="62"/>
      <x:c r="L9" s="62"/>
      <x:c r="M9" s="62"/>
    </x:row>
    <x:row r="10">
      <x:c r="A10" s="62"/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</x:row>
    <x:row r="11">
      <x:c r="A11" s="62"/>
      <x:c r="B11" s="62"/>
      <x:c r="C11" s="62"/>
      <x:c r="D11" s="62"/>
      <x:c r="E11" s="62"/>
      <x:c r="F11" s="62"/>
      <x:c r="G11" s="62"/>
      <x:c r="H11" s="62"/>
      <x:c r="I11" s="62"/>
      <x:c r="J11" s="62"/>
      <x:c r="K11" s="62"/>
      <x:c r="L11" s="62"/>
      <x:c r="M11" s="62"/>
    </x:row>
    <x:row r="12">
      <x:c r="A12" s="62"/>
      <x:c r="B12" s="62"/>
      <x:c r="C12" s="62"/>
      <x:c r="D12" s="62"/>
      <x:c r="E12" s="62"/>
      <x:c r="F12" s="62"/>
      <x:c r="G12" s="62"/>
      <x:c r="H12" s="62"/>
      <x:c r="I12" s="62"/>
      <x:c r="J12" s="62"/>
      <x:c r="K12" s="62"/>
      <x:c r="L12" s="62"/>
      <x:c r="M12" s="62"/>
    </x:row>
    <x:row r="13">
      <x:c r="A13" s="62"/>
      <x:c r="B13" s="62"/>
      <x:c r="C13" s="62"/>
      <x:c r="D13" s="62"/>
      <x:c r="E13" s="62"/>
      <x:c r="F13" s="62"/>
      <x:c r="G13" s="62"/>
      <x:c r="H13" s="62"/>
      <x:c r="I13" s="62"/>
      <x:c r="J13" s="62"/>
      <x:c r="K13" s="62"/>
      <x:c r="L13" s="62"/>
      <x:c r="M13" s="62"/>
    </x:row>
    <x:row r="14">
      <x:c r="A14" s="62"/>
      <x:c r="B14" s="62"/>
      <x:c r="C14" s="62"/>
      <x:c r="D14" s="62"/>
      <x:c r="E14" s="62"/>
      <x:c r="F14" s="62"/>
      <x:c r="G14" s="62"/>
      <x:c r="H14" s="62"/>
      <x:c r="I14" s="62"/>
      <x:c r="J14" s="62"/>
      <x:c r="K14" s="62"/>
      <x:c r="L14" s="62"/>
      <x:c r="M14" s="62"/>
    </x:row>
    <x:row r="15">
      <x:c r="A15" s="62"/>
      <x:c r="B15" s="62"/>
      <x:c r="C15" s="62"/>
      <x:c r="D15" s="62"/>
      <x:c r="E15" s="62"/>
      <x:c r="F15" s="62"/>
      <x:c r="G15" s="62"/>
      <x:c r="H15" s="62"/>
      <x:c r="I15" s="62"/>
      <x:c r="J15" s="62"/>
      <x:c r="K15" s="62"/>
      <x:c r="L15" s="62"/>
      <x:c r="M15" s="62"/>
    </x:row>
    <x:row r="16">
      <x:c r="A16" s="62"/>
      <x:c r="B16" s="62"/>
      <x:c r="C16" s="62"/>
      <x:c r="D16" s="62"/>
      <x:c r="E16" s="62"/>
      <x:c r="F16" s="62"/>
      <x:c r="G16" s="62"/>
      <x:c r="H16" s="62"/>
      <x:c r="I16" s="62"/>
      <x:c r="J16" s="62"/>
      <x:c r="K16" s="62"/>
      <x:c r="L16" s="62"/>
      <x:c r="M16" s="62"/>
    </x:row>
    <x:row r="17">
      <x:c r="A17" s="62"/>
      <x:c r="B17" s="62"/>
      <x:c r="C17" s="62"/>
      <x:c r="D17" s="62"/>
      <x:c r="E17" s="62"/>
      <x:c r="F17" s="62"/>
      <x:c r="G17" s="62"/>
      <x:c r="H17" s="62"/>
      <x:c r="I17" s="62"/>
      <x:c r="J17" s="62"/>
      <x:c r="K17" s="62"/>
      <x:c r="L17" s="62"/>
      <x:c r="M17" s="62"/>
    </x:row>
    <x:row r="18">
      <x:c r="A18" s="62"/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</x:row>
    <x:row r="19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</x:row>
    <x:row r="20">
      <x:c r="A20" s="62"/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  <x:c r="L20" s="62"/>
      <x:c r="M20" s="62"/>
    </x:row>
    <x:row r="2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  <x:c r="L21" s="62"/>
      <x:c r="M21" s="62"/>
    </x:row>
    <x:row r="22">
      <x:c r="A22" s="62"/>
      <x:c r="B22" s="62"/>
      <x:c r="C22" s="62"/>
      <x:c r="D22" s="62"/>
      <x:c r="E22" s="62"/>
      <x:c r="F22" s="62"/>
      <x:c r="G22" s="62"/>
      <x:c r="H22" s="62"/>
      <x:c r="I22" s="62"/>
      <x:c r="J22" s="62"/>
      <x:c r="K22" s="62"/>
      <x:c r="L22" s="62"/>
      <x:c r="M22" s="62"/>
    </x:row>
    <x:row r="23">
      <x:c r="A23" s="62"/>
      <x:c r="B23" s="62"/>
      <x:c r="C23" s="62"/>
      <x:c r="D23" s="62"/>
      <x:c r="E23" s="62"/>
      <x:c r="F23" s="62"/>
      <x:c r="G23" s="62"/>
      <x:c r="H23" s="62"/>
      <x:c r="I23" s="62"/>
      <x:c r="J23" s="62"/>
      <x:c r="K23" s="62"/>
      <x:c r="L23" s="62"/>
      <x:c r="M23" s="62"/>
    </x:row>
    <x:row r="24">
      <x:c r="A24" s="62"/>
      <x:c r="B24" s="62"/>
      <x:c r="C24" s="62"/>
      <x:c r="D24" s="62"/>
      <x:c r="E24" s="62"/>
      <x:c r="F24" s="62"/>
      <x:c r="G24" s="62"/>
      <x:c r="H24" s="62"/>
      <x:c r="I24" s="62"/>
      <x:c r="J24" s="62"/>
      <x:c r="K24" s="62"/>
      <x:c r="L24" s="62"/>
      <x:c r="M24" s="62"/>
    </x:row>
    <x:row r="25">
      <x:c r="A25" s="62"/>
      <x:c r="B25" s="62"/>
      <x:c r="C25" s="62"/>
      <x:c r="D25" s="62"/>
      <x:c r="E25" s="62"/>
      <x:c r="F25" s="62"/>
      <x:c r="G25" s="62"/>
      <x:c r="H25" s="62"/>
      <x:c r="I25" s="62"/>
      <x:c r="J25" s="62"/>
      <x:c r="K25" s="62"/>
      <x:c r="L25" s="62"/>
      <x:c r="M25" s="62"/>
    </x:row>
    <x:row r="26">
      <x:c r="A26" s="62"/>
      <x:c r="B26" s="62"/>
      <x:c r="C26" s="62"/>
      <x:c r="D26" s="62"/>
      <x:c r="E26" s="62"/>
      <x:c r="F26" s="62"/>
      <x:c r="G26" s="62"/>
      <x:c r="H26" s="62"/>
      <x:c r="I26" s="62"/>
      <x:c r="J26" s="62"/>
      <x:c r="K26" s="62"/>
      <x:c r="L26" s="62"/>
      <x:c r="M26" s="62"/>
    </x:row>
    <x:row r="27">
      <x:c r="A27" s="62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</x:row>
    <x:row r="28">
      <x:c r="A28" s="62"/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</x:row>
    <x:row r="29">
      <x:c r="A29" s="62"/>
      <x:c r="B29" s="62"/>
      <x:c r="C29" s="62"/>
      <x:c r="D29" s="62"/>
      <x:c r="E29" s="62"/>
      <x:c r="F29" s="62"/>
      <x:c r="G29" s="62"/>
      <x:c r="H29" s="62"/>
      <x:c r="I29" s="62"/>
      <x:c r="J29" s="62"/>
      <x:c r="K29" s="62"/>
      <x:c r="L29" s="62"/>
      <x:c r="M29" s="62"/>
    </x:row>
    <x:row r="30">
      <x:c r="A30" s="62"/>
      <x:c r="B30" s="62"/>
      <x:c r="C30" s="62"/>
      <x:c r="D30" s="62"/>
      <x:c r="E30" s="62"/>
      <x:c r="F30" s="62"/>
      <x:c r="G30" s="62"/>
      <x:c r="H30" s="62"/>
      <x:c r="I30" s="62"/>
      <x:c r="J30" s="62"/>
      <x:c r="K30" s="62"/>
      <x:c r="L30" s="62"/>
      <x:c r="M30" s="62"/>
    </x:row>
    <x:row r="31">
      <x:c r="A31" s="62"/>
      <x:c r="B31" s="62"/>
      <x:c r="C31" s="62"/>
      <x:c r="D31" s="62"/>
      <x:c r="E31" s="62"/>
      <x:c r="F31" s="62"/>
      <x:c r="G31" s="62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G1"/>
  </x:mergeCells>
  <x:conditionalFormatting sqref="B4:F8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28" customHeight="1">
      <x:c r="A1" s="54" t="str">
        <x:v>12 МЕСЯЦЕВ — ДЕНЕЖНЫЙ ЭФФЕКТ ПОСЛЕ ПИЛОТА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Статья</x:v>
      </x:c>
      <x:c r="B3" s="56" t="n">
        <x:v>1</x:v>
      </x:c>
      <x:c r="C3" s="56" t="n">
        <x:v>2</x:v>
      </x:c>
      <x:c r="D3" s="56" t="n">
        <x:v>3</x:v>
      </x:c>
      <x:c r="E3" s="56" t="n">
        <x:v>4</x:v>
      </x:c>
      <x:c r="F3" s="56" t="n">
        <x:v>5</x:v>
      </x:c>
      <x:c r="G3" s="56" t="n">
        <x:v>6</x:v>
      </x:c>
      <x:c r="H3" s="56" t="n">
        <x:v>7</x:v>
      </x:c>
      <x:c r="I3" s="56" t="n">
        <x:v>8</x:v>
      </x:c>
      <x:c r="J3" s="56" t="n">
        <x:v>9</x:v>
      </x:c>
      <x:c r="K3" s="56" t="n">
        <x:v>10</x:v>
      </x:c>
      <x:c r="L3" s="56" t="n">
        <x:v>11</x:v>
      </x:c>
      <x:c r="M3" s="56" t="n">
        <x:v>12</x:v>
      </x:c>
    </x:row>
    <x:row r="4">
      <x:c r="A4" s="62" t="str">
        <x:v>Валовой эффект</x:v>
      </x:c>
      <x:c r="B4" s="88" t="n">
        <x:f>TCO_ROI!$B$15</x:f>
        <x:v>35100</x:v>
      </x:c>
      <x:c r="C4" s="88" t="n">
        <x:f>TCO_ROI!$B$15</x:f>
        <x:v>35100</x:v>
      </x:c>
      <x:c r="D4" s="88" t="n">
        <x:f>TCO_ROI!$B$15</x:f>
        <x:v>35100</x:v>
      </x:c>
      <x:c r="E4" s="88" t="n">
        <x:f>TCO_ROI!$B$15</x:f>
        <x:v>35100</x:v>
      </x:c>
      <x:c r="F4" s="88" t="n">
        <x:f>TCO_ROI!$B$15</x:f>
        <x:v>35100</x:v>
      </x:c>
      <x:c r="G4" s="88" t="n">
        <x:f>TCO_ROI!$B$15</x:f>
        <x:v>35100</x:v>
      </x:c>
      <x:c r="H4" s="88" t="n">
        <x:f>TCO_ROI!$B$15</x:f>
        <x:v>35100</x:v>
      </x:c>
      <x:c r="I4" s="88" t="n">
        <x:f>TCO_ROI!$B$15</x:f>
        <x:v>35100</x:v>
      </x:c>
      <x:c r="J4" s="88" t="n">
        <x:f>TCO_ROI!$B$15</x:f>
        <x:v>35100</x:v>
      </x:c>
      <x:c r="K4" s="88" t="n">
        <x:f>TCO_ROI!$B$15</x:f>
        <x:v>35100</x:v>
      </x:c>
      <x:c r="L4" s="88" t="n">
        <x:f>TCO_ROI!$B$15</x:f>
        <x:v>35100</x:v>
      </x:c>
      <x:c r="M4" s="88" t="n">
        <x:f>TCO_ROI!$B$15</x:f>
        <x:v>35100</x:v>
      </x:c>
    </x:row>
    <x:row r="5">
      <x:c r="A5" s="62" t="str">
        <x:v>OPEX</x:v>
      </x:c>
      <x:c r="B5" s="88" t="n">
        <x:f>TCO_ROI!$B$10</x:f>
        <x:v>13000</x:v>
      </x:c>
      <x:c r="C5" s="88" t="n">
        <x:f>TCO_ROI!$B$10</x:f>
        <x:v>13000</x:v>
      </x:c>
      <x:c r="D5" s="88" t="n">
        <x:f>TCO_ROI!$B$10</x:f>
        <x:v>13000</x:v>
      </x:c>
      <x:c r="E5" s="88" t="n">
        <x:f>TCO_ROI!$B$10</x:f>
        <x:v>13000</x:v>
      </x:c>
      <x:c r="F5" s="88" t="n">
        <x:f>TCO_ROI!$B$10</x:f>
        <x:v>13000</x:v>
      </x:c>
      <x:c r="G5" s="88" t="n">
        <x:f>TCO_ROI!$B$10</x:f>
        <x:v>13000</x:v>
      </x:c>
      <x:c r="H5" s="88" t="n">
        <x:f>TCO_ROI!$B$10</x:f>
        <x:v>13000</x:v>
      </x:c>
      <x:c r="I5" s="88" t="n">
        <x:f>TCO_ROI!$B$10</x:f>
        <x:v>13000</x:v>
      </x:c>
      <x:c r="J5" s="88" t="n">
        <x:f>TCO_ROI!$B$10</x:f>
        <x:v>13000</x:v>
      </x:c>
      <x:c r="K5" s="88" t="n">
        <x:f>TCO_ROI!$B$10</x:f>
        <x:v>13000</x:v>
      </x:c>
      <x:c r="L5" s="88" t="n">
        <x:f>TCO_ROI!$B$10</x:f>
        <x:v>13000</x:v>
      </x:c>
      <x:c r="M5" s="88" t="n">
        <x:f>TCO_ROI!$B$10</x:f>
        <x:v>13000</x:v>
      </x:c>
    </x:row>
    <x:row r="6">
      <x:c r="A6" s="62" t="str">
        <x:v>Чистый эффект</x:v>
      </x:c>
      <x:c r="B6" s="88" t="n">
        <x:f>B4-B5</x:f>
        <x:v>22100</x:v>
      </x:c>
      <x:c r="C6" s="88" t="n">
        <x:f>C4-C5</x:f>
        <x:v>22100</x:v>
      </x:c>
      <x:c r="D6" s="88" t="n">
        <x:f>D4-D5</x:f>
        <x:v>22100</x:v>
      </x:c>
      <x:c r="E6" s="88" t="n">
        <x:f>E4-E5</x:f>
        <x:v>22100</x:v>
      </x:c>
      <x:c r="F6" s="88" t="n">
        <x:f>F4-F5</x:f>
        <x:v>22100</x:v>
      </x:c>
      <x:c r="G6" s="88" t="n">
        <x:f>G4-G5</x:f>
        <x:v>22100</x:v>
      </x:c>
      <x:c r="H6" s="88" t="n">
        <x:f>H4-H5</x:f>
        <x:v>22100</x:v>
      </x:c>
      <x:c r="I6" s="88" t="n">
        <x:f>I4-I5</x:f>
        <x:v>22100</x:v>
      </x:c>
      <x:c r="J6" s="88" t="n">
        <x:f>J4-J5</x:f>
        <x:v>22100</x:v>
      </x:c>
      <x:c r="K6" s="88" t="n">
        <x:f>K4-K5</x:f>
        <x:v>22100</x:v>
      </x:c>
      <x:c r="L6" s="88" t="n">
        <x:f>L4-L5</x:f>
        <x:v>22100</x:v>
      </x:c>
      <x:c r="M6" s="88" t="n">
        <x:f>M4-M5</x:f>
        <x:v>22100</x:v>
      </x:c>
    </x:row>
    <x:row r="7">
      <x:c r="A7" s="62" t="str">
        <x:v>Накопленный эффект после CAPEX</x:v>
      </x:c>
      <x:c r="B7" s="88" t="n">
        <x:f>B6-TCO_ROI!$B$9</x:f>
        <x:v>-80451</x:v>
      </x:c>
      <x:c r="C7" s="88" t="n">
        <x:f>B7+C6</x:f>
        <x:v>-58351</x:v>
      </x:c>
      <x:c r="D7" s="88" t="n">
        <x:f>C7+D6</x:f>
        <x:v>-36251</x:v>
      </x:c>
      <x:c r="E7" s="88" t="n">
        <x:f>D7+E6</x:f>
        <x:v>-14151</x:v>
      </x:c>
      <x:c r="F7" s="88" t="n">
        <x:f>E7+F6</x:f>
        <x:v>7949</x:v>
      </x:c>
      <x:c r="G7" s="88" t="n">
        <x:f>F7+G6</x:f>
        <x:v>30049</x:v>
      </x:c>
      <x:c r="H7" s="88" t="n">
        <x:f>G7+H6</x:f>
        <x:v>52149</x:v>
      </x:c>
      <x:c r="I7" s="88" t="n">
        <x:f>H7+I6</x:f>
        <x:v>74249</x:v>
      </x:c>
      <x:c r="J7" s="88" t="n">
        <x:f>I7+J6</x:f>
        <x:v>96349</x:v>
      </x:c>
      <x:c r="K7" s="88" t="n">
        <x:f>J7+K6</x:f>
        <x:v>118449</x:v>
      </x:c>
      <x:c r="L7" s="88" t="n">
        <x:f>K7+L6</x:f>
        <x:v>140549</x:v>
      </x:c>
      <x:c r="M7" s="88" t="n">
        <x:f>L7+M6</x:f>
        <x:v>162649</x:v>
      </x:c>
    </x:row>
    <x:row r="8">
      <x:c r="A8" s="62"/>
      <x:c r="B8" s="62"/>
      <x:c r="C8" s="62"/>
      <x:c r="D8" s="62"/>
      <x:c r="E8" s="62"/>
      <x:c r="F8" s="62"/>
      <x:c r="G8" s="62"/>
      <x:c r="H8" s="62"/>
      <x:c r="I8" s="62"/>
      <x:c r="J8" s="62"/>
      <x:c r="K8" s="62"/>
      <x:c r="L8" s="62"/>
      <x:c r="M8" s="62"/>
    </x:row>
    <x:row r="9">
      <x:c r="A9" s="62"/>
      <x:c r="B9" s="62"/>
      <x:c r="C9" s="62"/>
      <x:c r="D9" s="62"/>
      <x:c r="E9" s="62"/>
      <x:c r="F9" s="62"/>
      <x:c r="G9" s="62"/>
      <x:c r="H9" s="62"/>
      <x:c r="I9" s="62"/>
      <x:c r="J9" s="62"/>
      <x:c r="K9" s="62"/>
      <x:c r="L9" s="62"/>
      <x:c r="M9" s="62"/>
    </x:row>
    <x:row r="10">
      <x:c r="A10" s="62"/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</x:row>
    <x:row r="11">
      <x:c r="A11" s="62"/>
      <x:c r="B11" s="62"/>
      <x:c r="C11" s="62"/>
      <x:c r="D11" s="62"/>
      <x:c r="E11" s="62"/>
      <x:c r="F11" s="62"/>
      <x:c r="G11" s="62"/>
      <x:c r="H11" s="62"/>
      <x:c r="I11" s="62"/>
      <x:c r="J11" s="62"/>
      <x:c r="K11" s="62"/>
      <x:c r="L11" s="62"/>
      <x:c r="M11" s="62"/>
    </x:row>
    <x:row r="12">
      <x:c r="A12" s="62"/>
      <x:c r="B12" s="62"/>
      <x:c r="C12" s="62"/>
      <x:c r="D12" s="62"/>
      <x:c r="E12" s="62"/>
      <x:c r="F12" s="62"/>
      <x:c r="G12" s="62"/>
      <x:c r="H12" s="62"/>
      <x:c r="I12" s="62"/>
      <x:c r="J12" s="62"/>
      <x:c r="K12" s="62"/>
      <x:c r="L12" s="62"/>
      <x:c r="M12" s="62"/>
    </x:row>
    <x:row r="13">
      <x:c r="A13" s="62"/>
      <x:c r="B13" s="62"/>
      <x:c r="C13" s="62"/>
      <x:c r="D13" s="62"/>
      <x:c r="E13" s="62"/>
      <x:c r="F13" s="62"/>
      <x:c r="G13" s="62"/>
      <x:c r="H13" s="62"/>
      <x:c r="I13" s="62"/>
      <x:c r="J13" s="62"/>
      <x:c r="K13" s="62"/>
      <x:c r="L13" s="62"/>
      <x:c r="M13" s="62"/>
    </x:row>
    <x:row r="14">
      <x:c r="A14" s="62"/>
      <x:c r="B14" s="62"/>
      <x:c r="C14" s="62"/>
      <x:c r="D14" s="62"/>
      <x:c r="E14" s="62"/>
      <x:c r="F14" s="62"/>
      <x:c r="G14" s="62"/>
      <x:c r="H14" s="62"/>
      <x:c r="I14" s="62"/>
      <x:c r="J14" s="62"/>
      <x:c r="K14" s="62"/>
      <x:c r="L14" s="62"/>
      <x:c r="M14" s="62"/>
    </x:row>
    <x:row r="15">
      <x:c r="A15" s="62"/>
      <x:c r="B15" s="62"/>
      <x:c r="C15" s="62"/>
      <x:c r="D15" s="62"/>
      <x:c r="E15" s="62"/>
      <x:c r="F15" s="62"/>
      <x:c r="G15" s="62"/>
      <x:c r="H15" s="62"/>
      <x:c r="I15" s="62"/>
      <x:c r="J15" s="62"/>
      <x:c r="K15" s="62"/>
      <x:c r="L15" s="62"/>
      <x:c r="M15" s="62"/>
    </x:row>
    <x:row r="16">
      <x:c r="A16" s="62"/>
      <x:c r="B16" s="62"/>
      <x:c r="C16" s="62"/>
      <x:c r="D16" s="62"/>
      <x:c r="E16" s="62"/>
      <x:c r="F16" s="62"/>
      <x:c r="G16" s="62"/>
      <x:c r="H16" s="62"/>
      <x:c r="I16" s="62"/>
      <x:c r="J16" s="62"/>
      <x:c r="K16" s="62"/>
      <x:c r="L16" s="62"/>
      <x:c r="M16" s="62"/>
    </x:row>
    <x:row r="17">
      <x:c r="A17" s="62"/>
      <x:c r="B17" s="62"/>
      <x:c r="C17" s="62"/>
      <x:c r="D17" s="62"/>
      <x:c r="E17" s="62"/>
      <x:c r="F17" s="62"/>
      <x:c r="G17" s="62"/>
      <x:c r="H17" s="62"/>
      <x:c r="I17" s="62"/>
      <x:c r="J17" s="62"/>
      <x:c r="K17" s="62"/>
      <x:c r="L17" s="62"/>
      <x:c r="M17" s="62"/>
    </x:row>
    <x:row r="18">
      <x:c r="A18" s="62"/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</x:row>
    <x:row r="19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</x:row>
    <x:row r="20">
      <x:c r="A20" s="62"/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  <x:c r="L20" s="62"/>
      <x:c r="M20" s="62"/>
    </x:row>
    <x:row r="2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  <x:c r="L21" s="62"/>
      <x:c r="M21" s="62"/>
    </x:row>
    <x:row r="22">
      <x:c r="A22" s="62"/>
      <x:c r="B22" s="62"/>
      <x:c r="C22" s="62"/>
      <x:c r="D22" s="62"/>
      <x:c r="E22" s="62"/>
      <x:c r="F22" s="62"/>
      <x:c r="G22" s="62"/>
      <x:c r="H22" s="62"/>
      <x:c r="I22" s="62"/>
      <x:c r="J22" s="62"/>
      <x:c r="K22" s="62"/>
      <x:c r="L22" s="62"/>
      <x:c r="M22" s="62"/>
    </x:row>
    <x:row r="23">
      <x:c r="A23" s="62"/>
      <x:c r="B23" s="62"/>
      <x:c r="C23" s="62"/>
      <x:c r="D23" s="62"/>
      <x:c r="E23" s="62"/>
      <x:c r="F23" s="62"/>
      <x:c r="G23" s="62"/>
      <x:c r="H23" s="62"/>
      <x:c r="I23" s="62"/>
      <x:c r="J23" s="62"/>
      <x:c r="K23" s="62"/>
      <x:c r="L23" s="62"/>
      <x:c r="M23" s="62"/>
    </x:row>
    <x:row r="24">
      <x:c r="A24" s="62"/>
      <x:c r="B24" s="62"/>
      <x:c r="C24" s="62"/>
      <x:c r="D24" s="62"/>
      <x:c r="E24" s="62"/>
      <x:c r="F24" s="62"/>
      <x:c r="G24" s="62"/>
      <x:c r="H24" s="62"/>
      <x:c r="I24" s="62"/>
      <x:c r="J24" s="62"/>
      <x:c r="K24" s="62"/>
      <x:c r="L24" s="62"/>
      <x:c r="M24" s="62"/>
    </x:row>
    <x:row r="25">
      <x:c r="A25" s="62"/>
      <x:c r="B25" s="62"/>
      <x:c r="C25" s="62"/>
      <x:c r="D25" s="62"/>
      <x:c r="E25" s="62"/>
      <x:c r="F25" s="62"/>
      <x:c r="G25" s="62"/>
      <x:c r="H25" s="62"/>
      <x:c r="I25" s="62"/>
      <x:c r="J25" s="62"/>
      <x:c r="K25" s="62"/>
      <x:c r="L25" s="62"/>
      <x:c r="M25" s="62"/>
    </x:row>
    <x:row r="26">
      <x:c r="A26" s="62"/>
      <x:c r="B26" s="62"/>
      <x:c r="C26" s="62"/>
      <x:c r="D26" s="62"/>
      <x:c r="E26" s="62"/>
      <x:c r="F26" s="62"/>
      <x:c r="G26" s="62"/>
      <x:c r="H26" s="62"/>
      <x:c r="I26" s="62"/>
      <x:c r="J26" s="62"/>
      <x:c r="K26" s="62"/>
      <x:c r="L26" s="62"/>
      <x:c r="M26" s="62"/>
    </x:row>
    <x:row r="27">
      <x:c r="A27" s="62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</x:row>
    <x:row r="28">
      <x:c r="A28" s="62"/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</x:row>
    <x:row r="29">
      <x:c r="A29" s="62"/>
      <x:c r="B29" s="62"/>
      <x:c r="C29" s="62"/>
      <x:c r="D29" s="62"/>
      <x:c r="E29" s="62"/>
      <x:c r="F29" s="62"/>
      <x:c r="G29" s="62"/>
      <x:c r="H29" s="62"/>
      <x:c r="I29" s="62"/>
      <x:c r="J29" s="62"/>
      <x:c r="K29" s="62"/>
      <x:c r="L29" s="62"/>
      <x:c r="M29" s="62"/>
    </x:row>
    <x:row r="30">
      <x:c r="A30" s="62"/>
      <x:c r="B30" s="62"/>
      <x:c r="C30" s="62"/>
      <x:c r="D30" s="62"/>
      <x:c r="E30" s="62"/>
      <x:c r="F30" s="62"/>
      <x:c r="G30" s="62"/>
      <x:c r="H30" s="62"/>
      <x:c r="I30" s="62"/>
      <x:c r="J30" s="62"/>
      <x:c r="K30" s="62"/>
      <x:c r="L30" s="62"/>
      <x:c r="M30" s="62"/>
    </x:row>
    <x:row r="31">
      <x:c r="A31" s="62"/>
      <x:c r="B31" s="62"/>
      <x:c r="C31" s="62"/>
      <x:c r="D31" s="62"/>
      <x:c r="E31" s="62"/>
      <x:c r="F31" s="62"/>
      <x:c r="G31" s="62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M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6" hidden="0" customWidth="1"/>
    <x:col min="4" max="4" width="17" hidden="0" customWidth="1"/>
    <x:col min="5" max="5" width="14" hidden="0" customWidth="1"/>
    <x:col min="6" max="6" width="30" hidden="0" customWidth="1"/>
    <x:col min="7" max="7" width="34" hidden="0" customWidth="1"/>
    <x:col min="8" max="8" width="28" hidden="0" customWidth="1"/>
  </x:cols>
  <x:sheetData>
    <x:row r="1" ht="28" customHeight="1">
      <x:c r="A1" s="54" t="str">
        <x:v>GO / RECHECK / STOP — РЕШЕНИЕ ПО ПИЛОТУ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Критерий</x:v>
      </x:c>
      <x:c r="B3" s="56" t="str">
        <x:v>Значение</x:v>
      </x:c>
      <x:c r="C3" s="56" t="str">
        <x:v>Порог GO</x:v>
      </x:c>
      <x:c r="D3" s="56" t="str">
        <x:v>Порог STOP</x:v>
      </x:c>
      <x:c r="E3" s="56" t="str">
        <x:v>Статус</x:v>
      </x:c>
      <x:c r="F3" s="56" t="str">
        <x:v>Почему важно</x:v>
      </x:c>
      <x:c r="G3" s="56" t="str">
        <x:v>Действие</x:v>
      </x:c>
      <x:c r="H3" s="56" t="str">
        <x:v>Комментарий</x:v>
      </x:c>
      <x:c r="I3" s="62"/>
      <x:c r="J3" s="62"/>
      <x:c r="K3" s="62"/>
      <x:c r="L3" s="62"/>
      <x:c r="M3" s="62"/>
    </x:row>
    <x:row r="4">
      <x:c r="A4" s="62" t="str">
        <x:v>Payback</x:v>
      </x:c>
      <x:c r="B4" s="89" t="n">
        <x:f>TCO_ROI!B17</x:f>
        <x:v>4.640316742081448</x:v>
      </x:c>
      <x:c r="C4" s="62" t="str">
        <x:v>&lt;= 12 мес.</x:v>
      </x:c>
      <x:c r="D4" s="62" t="str">
        <x:v>&gt; 18 мес.</x:v>
      </x:c>
      <x:c r="E4" s="104" t="str">
        <x:f>IF(B4&lt;=Inputs!B25,"GO",IF(B4&gt;Inputs!B26,"STOP","RECHECK"))</x:f>
        <x:v>GO</x:v>
      </x:c>
      <x:c r="F4" s="62" t="str">
        <x:v>Экономика проекта</x:v>
      </x:c>
      <x:c r="G4" s="62" t="str">
        <x:v>Масштабировать / пересчитать</x:v>
      </x:c>
      <x:c r="H4" s="62" t="str"/>
      <x:c r="I4" s="62"/>
      <x:c r="J4" s="62"/>
      <x:c r="K4" s="62"/>
      <x:c r="L4" s="62"/>
      <x:c r="M4" s="62"/>
    </x:row>
    <x:row r="5">
      <x:c r="A5" s="62" t="str">
        <x:v>ROI 12 мес.</x:v>
      </x:c>
      <x:c r="B5" s="90" t="n">
        <x:f>TCO_ROI!B21</x:f>
        <x:v>0.6290789824831464</x:v>
      </x:c>
      <x:c r="C5" s="62" t="str">
        <x:v>&gt; 0%</x:v>
      </x:c>
      <x:c r="D5" s="62" t="str">
        <x:v>&lt; 0%</x:v>
      </x:c>
      <x:c r="E5" s="104" t="str">
        <x:f>IF(B5&gt;0,"GO","STOP")</x:f>
        <x:v>GO</x:v>
      </x:c>
      <x:c r="F5" s="62" t="str">
        <x:v>Эффект после полного TCO</x:v>
      </x:c>
      <x:c r="G5" s="62" t="str">
        <x:v>Проверить двойной счёт эффектов</x:v>
      </x:c>
      <x:c r="H5" s="62" t="str"/>
      <x:c r="I5" s="62"/>
      <x:c r="J5" s="62"/>
      <x:c r="K5" s="62"/>
      <x:c r="L5" s="62"/>
      <x:c r="M5" s="62"/>
    </x:row>
    <x:row r="6">
      <x:c r="A6" s="62" t="str">
        <x:v>Точность событий</x:v>
      </x:c>
      <x:c r="B6" s="105"/>
      <x:c r="C6" s="62" t="str">
        <x:v>&gt;= 90%</x:v>
      </x:c>
      <x:c r="D6" s="62" t="str">
        <x:v>&lt; 80%</x:v>
      </x:c>
      <x:c r="E6" s="104" t="str">
        <x:f>IF(B6="","PILOT",IF(B6&gt;=Inputs!B27,"GO",IF(B6&lt;0.8,"STOP","RECHECK")))</x:f>
        <x:v>PILOT</x:v>
      </x:c>
      <x:c r="F6" s="62" t="str">
        <x:v>Качество аналитики</x:v>
      </x:c>
      <x:c r="G6" s="62" t="str">
        <x:v>Калибровка / другой алгоритм</x:v>
      </x:c>
      <x:c r="H6" s="62" t="str">
        <x:v>Вводится после пилота</x:v>
      </x:c>
      <x:c r="I6" s="62"/>
      <x:c r="J6" s="62"/>
      <x:c r="K6" s="62"/>
      <x:c r="L6" s="62"/>
      <x:c r="M6" s="62"/>
    </x:row>
    <x:row r="7">
      <x:c r="A7" s="62" t="str">
        <x:v>Реакция персонала</x:v>
      </x:c>
      <x:c r="B7" s="105"/>
      <x:c r="C7" s="62" t="str">
        <x:v>&gt;= 85%</x:v>
      </x:c>
      <x:c r="D7" s="62" t="str">
        <x:v>&lt; 60%</x:v>
      </x:c>
      <x:c r="E7" s="104" t="str">
        <x:f>IF(B7="","PILOT",IF(B7&gt;=Inputs!B28,"GO",IF(B7&lt;0.6,"STOP","RECHECK")))</x:f>
        <x:v>PILOT</x:v>
      </x:c>
      <x:c r="F7" s="62" t="str">
        <x:v>Сигнал должен приводить к действию</x:v>
      </x:c>
      <x:c r="G7" s="62" t="str">
        <x:v>Изменить регламент</x:v>
      </x:c>
      <x:c r="H7" s="62" t="str">
        <x:v>Вводится после пилота</x:v>
      </x:c>
      <x:c r="I7" s="62"/>
      <x:c r="J7" s="62"/>
      <x:c r="K7" s="62"/>
      <x:c r="L7" s="62"/>
      <x:c r="M7" s="62"/>
    </x:row>
    <x:row r="8">
      <x:c r="A8" s="62" t="str">
        <x:v>Доступность</x:v>
      </x:c>
      <x:c r="B8" s="105"/>
      <x:c r="C8" s="62" t="str">
        <x:v>&gt;= 99%</x:v>
      </x:c>
      <x:c r="D8" s="62" t="str">
        <x:v>&lt; 97%</x:v>
      </x:c>
      <x:c r="E8" s="104" t="str">
        <x:f>IF(B8="","PILOT",IF(B8&gt;=Inputs!B29,"GO",IF(B8&lt;0.97,"STOP","RECHECK")))</x:f>
        <x:v>PILOT</x:v>
      </x:c>
      <x:c r="F8" s="62" t="str">
        <x:v>Стабильность сервиса</x:v>
      </x:c>
      <x:c r="G8" s="62" t="str">
        <x:v>SLA / инфраструктура</x:v>
      </x:c>
      <x:c r="H8" s="62" t="str">
        <x:v>Вводится после пилота</x:v>
      </x:c>
      <x:c r="I8" s="62"/>
      <x:c r="J8" s="62"/>
      <x:c r="K8" s="62"/>
      <x:c r="L8" s="62"/>
      <x:c r="M8" s="62"/>
    </x:row>
    <x:row r="9">
      <x:c r="A9" s="62" t="str">
        <x:v>Идентификация личности</x:v>
      </x:c>
      <x:c r="B9" s="106" t="str">
        <x:v>НЕТ</x:v>
      </x:c>
      <x:c r="C9" s="62" t="str">
        <x:v>НЕТ</x:v>
      </x:c>
      <x:c r="D9" s="62" t="str">
        <x:v>ДА без юр. проверки</x:v>
      </x:c>
      <x:c r="E9" s="104" t="str">
        <x:f>IF(B9="НЕТ","GO","RECHECK")</x:f>
        <x:v>GO</x:v>
      </x:c>
      <x:c r="F9" s="62" t="str">
        <x:v>Правовой риск</x:v>
      </x:c>
      <x:c r="G9" s="62" t="str">
        <x:v>Отдельная legal review</x:v>
      </x:c>
      <x:c r="H9" s="62" t="str"/>
      <x:c r="I9" s="62"/>
      <x:c r="J9" s="62"/>
      <x:c r="K9" s="62"/>
      <x:c r="L9" s="62"/>
      <x:c r="M9" s="62"/>
    </x:row>
    <x:row r="10">
      <x:c r="A10" s="62" t="str">
        <x:v>Чистый эффект / мес.</x:v>
      </x:c>
      <x:c r="B10" s="88" t="n">
        <x:f>TCO_ROI!B16</x:f>
        <x:v>22100</x:v>
      </x:c>
      <x:c r="C10" s="62" t="str">
        <x:v>&gt; 0</x:v>
      </x:c>
      <x:c r="D10" s="62" t="str">
        <x:v>&lt;= 0</x:v>
      </x:c>
      <x:c r="E10" s="104" t="str">
        <x:f>IF(B10&gt;0,"GO","STOP")</x:f>
        <x:v>GO</x:v>
      </x:c>
      <x:c r="F10" s="62" t="str">
        <x:v>Денежный эффект</x:v>
      </x:c>
      <x:c r="G10" s="62" t="str">
        <x:v>Не масштабировать отрицательный пилот</x:v>
      </x:c>
      <x:c r="H10" s="62" t="str"/>
      <x:c r="I10" s="62"/>
      <x:c r="J10" s="62"/>
      <x:c r="K10" s="62"/>
      <x:c r="L10" s="62"/>
      <x:c r="M10" s="62"/>
    </x:row>
    <x:row r="11">
      <x:c r="A11" s="62" t="str">
        <x:v>ИТОГ</x:v>
      </x:c>
      <x:c r="B11" s="106" t="str">
        <x:f>IF(COUNTIF(E4:E10,"STOP")&gt;0,"STOP",IF(COUNTIF(E4:E10,"PILOT")&gt;0,"PILOT",IF(COUNTIF(E4:E10,"RECHECK")&gt;0,"RECHECK","GO")))</x:f>
        <x:v>PILOT</x:v>
      </x:c>
      <x:c r="C11" s="62" t="str">
        <x:v>GO</x:v>
      </x:c>
      <x:c r="D11" s="62" t="str">
        <x:v>STOP</x:v>
      </x:c>
      <x:c r="E11" s="62" t="str"/>
      <x:c r="F11" s="62" t="str">
        <x:v>Совокупное решение</x:v>
      </x:c>
      <x:c r="G11" s="62" t="str">
        <x:v>GO / RECHECK / STOP</x:v>
      </x:c>
      <x:c r="H11" s="62" t="str"/>
      <x:c r="I11" s="62"/>
      <x:c r="J11" s="62"/>
      <x:c r="K11" s="62"/>
      <x:c r="L11" s="62"/>
      <x:c r="M11" s="62"/>
    </x:row>
    <x:row r="12">
      <x:c r="A12" s="62"/>
      <x:c r="B12" s="62"/>
      <x:c r="C12" s="62"/>
      <x:c r="D12" s="62"/>
      <x:c r="E12" s="62"/>
      <x:c r="F12" s="62"/>
      <x:c r="G12" s="62"/>
      <x:c r="H12" s="62"/>
      <x:c r="I12" s="62"/>
      <x:c r="J12" s="62"/>
      <x:c r="K12" s="62"/>
      <x:c r="L12" s="62"/>
      <x:c r="M12" s="62"/>
    </x:row>
    <x:row r="13">
      <x:c r="A13" s="62"/>
      <x:c r="B13" s="62"/>
      <x:c r="C13" s="62"/>
      <x:c r="D13" s="62"/>
      <x:c r="E13" s="62"/>
      <x:c r="F13" s="62"/>
      <x:c r="G13" s="62"/>
      <x:c r="H13" s="62"/>
      <x:c r="I13" s="62"/>
      <x:c r="J13" s="62"/>
      <x:c r="K13" s="62"/>
      <x:c r="L13" s="62"/>
      <x:c r="M13" s="62"/>
    </x:row>
    <x:row r="14">
      <x:c r="A14" s="62"/>
      <x:c r="B14" s="62"/>
      <x:c r="C14" s="62"/>
      <x:c r="D14" s="62"/>
      <x:c r="E14" s="62"/>
      <x:c r="F14" s="62"/>
      <x:c r="G14" s="62"/>
      <x:c r="H14" s="62"/>
      <x:c r="I14" s="62"/>
      <x:c r="J14" s="62"/>
      <x:c r="K14" s="62"/>
      <x:c r="L14" s="62"/>
      <x:c r="M14" s="62"/>
    </x:row>
    <x:row r="15">
      <x:c r="A15" s="62"/>
      <x:c r="B15" s="62"/>
      <x:c r="C15" s="62"/>
      <x:c r="D15" s="62"/>
      <x:c r="E15" s="62"/>
      <x:c r="F15" s="62"/>
      <x:c r="G15" s="62"/>
      <x:c r="H15" s="62"/>
      <x:c r="I15" s="62"/>
      <x:c r="J15" s="62"/>
      <x:c r="K15" s="62"/>
      <x:c r="L15" s="62"/>
      <x:c r="M15" s="62"/>
    </x:row>
    <x:row r="16">
      <x:c r="A16" s="62"/>
      <x:c r="B16" s="62"/>
      <x:c r="C16" s="62"/>
      <x:c r="D16" s="62"/>
      <x:c r="E16" s="62"/>
      <x:c r="F16" s="62"/>
      <x:c r="G16" s="62"/>
      <x:c r="H16" s="62"/>
      <x:c r="I16" s="62"/>
      <x:c r="J16" s="62"/>
      <x:c r="K16" s="62"/>
      <x:c r="L16" s="62"/>
      <x:c r="M16" s="62"/>
    </x:row>
    <x:row r="17">
      <x:c r="A17" s="62"/>
      <x:c r="B17" s="62"/>
      <x:c r="C17" s="62"/>
      <x:c r="D17" s="62"/>
      <x:c r="E17" s="62"/>
      <x:c r="F17" s="62"/>
      <x:c r="G17" s="62"/>
      <x:c r="H17" s="62"/>
      <x:c r="I17" s="62"/>
      <x:c r="J17" s="62"/>
      <x:c r="K17" s="62"/>
      <x:c r="L17" s="62"/>
      <x:c r="M17" s="62"/>
    </x:row>
    <x:row r="18">
      <x:c r="A18" s="62"/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</x:row>
    <x:row r="19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</x:row>
    <x:row r="20">
      <x:c r="A20" s="62"/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  <x:c r="L20" s="62"/>
      <x:c r="M20" s="62"/>
    </x:row>
    <x:row r="2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  <x:c r="L21" s="62"/>
      <x:c r="M21" s="62"/>
    </x:row>
    <x:row r="22">
      <x:c r="A22" s="62"/>
      <x:c r="B22" s="62"/>
      <x:c r="C22" s="62"/>
      <x:c r="D22" s="62"/>
      <x:c r="E22" s="62"/>
      <x:c r="F22" s="62"/>
      <x:c r="G22" s="62"/>
      <x:c r="H22" s="62"/>
      <x:c r="I22" s="62"/>
      <x:c r="J22" s="62"/>
      <x:c r="K22" s="62"/>
      <x:c r="L22" s="62"/>
      <x:c r="M22" s="62"/>
    </x:row>
    <x:row r="23">
      <x:c r="A23" s="62"/>
      <x:c r="B23" s="62"/>
      <x:c r="C23" s="62"/>
      <x:c r="D23" s="62"/>
      <x:c r="E23" s="62"/>
      <x:c r="F23" s="62"/>
      <x:c r="G23" s="62"/>
      <x:c r="H23" s="62"/>
      <x:c r="I23" s="62"/>
      <x:c r="J23" s="62"/>
      <x:c r="K23" s="62"/>
      <x:c r="L23" s="62"/>
      <x:c r="M23" s="62"/>
    </x:row>
    <x:row r="24">
      <x:c r="A24" s="62"/>
      <x:c r="B24" s="62"/>
      <x:c r="C24" s="62"/>
      <x:c r="D24" s="62"/>
      <x:c r="E24" s="62"/>
      <x:c r="F24" s="62"/>
      <x:c r="G24" s="62"/>
      <x:c r="H24" s="62"/>
      <x:c r="I24" s="62"/>
      <x:c r="J24" s="62"/>
      <x:c r="K24" s="62"/>
      <x:c r="L24" s="62"/>
      <x:c r="M24" s="62"/>
    </x:row>
    <x:row r="25">
      <x:c r="A25" s="62"/>
      <x:c r="B25" s="62"/>
      <x:c r="C25" s="62"/>
      <x:c r="D25" s="62"/>
      <x:c r="E25" s="62"/>
      <x:c r="F25" s="62"/>
      <x:c r="G25" s="62"/>
      <x:c r="H25" s="62"/>
      <x:c r="I25" s="62"/>
      <x:c r="J25" s="62"/>
      <x:c r="K25" s="62"/>
      <x:c r="L25" s="62"/>
      <x:c r="M25" s="62"/>
    </x:row>
    <x:row r="26">
      <x:c r="A26" s="62"/>
      <x:c r="B26" s="62"/>
      <x:c r="C26" s="62"/>
      <x:c r="D26" s="62"/>
      <x:c r="E26" s="62"/>
      <x:c r="F26" s="62"/>
      <x:c r="G26" s="62"/>
      <x:c r="H26" s="62"/>
      <x:c r="I26" s="62"/>
      <x:c r="J26" s="62"/>
      <x:c r="K26" s="62"/>
      <x:c r="L26" s="62"/>
      <x:c r="M26" s="62"/>
    </x:row>
    <x:row r="27">
      <x:c r="A27" s="62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</x:row>
    <x:row r="28">
      <x:c r="A28" s="62"/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</x:row>
    <x:row r="29">
      <x:c r="A29" s="62"/>
      <x:c r="B29" s="62"/>
      <x:c r="C29" s="62"/>
      <x:c r="D29" s="62"/>
      <x:c r="E29" s="62"/>
      <x:c r="F29" s="62"/>
      <x:c r="G29" s="62"/>
      <x:c r="H29" s="62"/>
      <x:c r="I29" s="62"/>
      <x:c r="J29" s="62"/>
      <x:c r="K29" s="62"/>
      <x:c r="L29" s="62"/>
      <x:c r="M29" s="62"/>
    </x:row>
    <x:row r="30">
      <x:c r="A30" s="62"/>
      <x:c r="B30" s="62"/>
      <x:c r="C30" s="62"/>
      <x:c r="D30" s="62"/>
      <x:c r="E30" s="62"/>
      <x:c r="F30" s="62"/>
      <x:c r="G30" s="62"/>
      <x:c r="H30" s="62"/>
      <x:c r="I30" s="62"/>
      <x:c r="J30" s="62"/>
      <x:c r="K30" s="62"/>
      <x:c r="L30" s="62"/>
      <x:c r="M30" s="62"/>
    </x:row>
    <x:row r="31">
      <x:c r="A31" s="62"/>
      <x:c r="B31" s="62"/>
      <x:c r="C31" s="62"/>
      <x:c r="D31" s="62"/>
      <x:c r="E31" s="62"/>
      <x:c r="F31" s="62"/>
      <x:c r="G31" s="62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H1"/>
  </x:mergeCells>
  <x:conditionalFormatting sqref="E4:E10">
    <x:cfRule type="expression" dxfId="0" priority="1">
      <x:formula>E4="STOP"</x:formula>
    </x:cfRule>
    <x:cfRule type="expression" dxfId="1" priority="2">
      <x:formula>E4="RECHECK"</x:formula>
    </x:cfRule>
    <x:cfRule type="expression" dxfId="2" priority="3">
      <x:formula>E4="GO"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4" hidden="0" customWidth="1"/>
    <x:col min="3" max="3" width="44" hidden="0" customWidth="1"/>
    <x:col min="4" max="4" width="38" hidden="0" customWidth="1"/>
    <x:col min="5" max="5" width="44" hidden="0" customWidth="1"/>
  </x:cols>
  <x:sheetData>
    <x:row r="1" ht="28" customHeight="1">
      <x:c r="A1" s="54" t="str">
        <x:v>ИСТОЧНИКИ И ГРАНИЦЫ ИСПОЛЬЗОВАНИЯ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>
      <x:c r="A2" s="62"/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2"/>
      <x:c r="M2" s="62"/>
    </x:row>
    <x:row r="3">
      <x:c r="A3" s="56" t="str">
        <x:v>Источник</x:v>
      </x:c>
      <x:c r="B3" s="56" t="str">
        <x:v>URL</x:v>
      </x:c>
      <x:c r="C3" s="56" t="str">
        <x:v>Что подтверждает</x:v>
      </x:c>
      <x:c r="D3" s="56" t="str">
        <x:v>Как используется</x:v>
      </x:c>
      <x:c r="E3" s="56" t="str">
        <x:v>Ограничение</x:v>
      </x:c>
      <x:c r="F3" s="62"/>
      <x:c r="G3" s="62"/>
      <x:c r="H3" s="62"/>
      <x:c r="I3" s="62"/>
      <x:c r="J3" s="62"/>
      <x:c r="K3" s="62"/>
      <x:c r="L3" s="62"/>
      <x:c r="M3" s="62"/>
    </x:row>
    <x:row r="4">
      <x:c r="A4" s="63" t="str">
        <x:v>МТС Редспот, 19.08.2026</x:v>
      </x:c>
      <x:c r="B4" s="63" t="str">
        <x:v>https://media.mts.ru/business/214580-videoanalitika-dlya-biznesa</x:v>
      </x:c>
      <x:c r="C4" s="63" t="str">
        <x:v>Подсчёт посетителей, тепловые карты, контроль очередей, уведомления; подключение камер с ПО и без него</x:v>
      </x:c>
      <x:c r="D4" s="63" t="str">
        <x:v>Функциональная карта технологии</x:v>
      </x:c>
      <x:c r="E4" s="63" t="str">
        <x:v>Материал поставщика, не независимый ROI</x:v>
      </x:c>
      <x:c r="F4" s="62"/>
      <x:c r="G4" s="62"/>
      <x:c r="H4" s="62"/>
      <x:c r="I4" s="62"/>
      <x:c r="J4" s="62"/>
      <x:c r="K4" s="62"/>
      <x:c r="L4" s="62"/>
      <x:c r="M4" s="62"/>
    </x:row>
    <x:row r="5">
      <x:c r="A5" s="63" t="str">
        <x:v>VisionLabs LUNA docs</x:v>
      </x:c>
      <x:c r="B5" s="63" t="str">
        <x:v>https://docs.visionlabs.ai/luna/v.5.137.0/ServiceManuals/VideoAgentDevelopmentManual/_static/people-count-analytic.html</x:v>
      </x:c>
      <x:c r="C5" s="63" t="str">
        <x:v>People count: число людей, координаты, ROI-зоны, callbacks</x:v>
      </x:c>
      <x:c r="D5" s="63" t="str">
        <x:v>Техническая реализуемость событий</x:v>
      </x:c>
      <x:c r="E5" s="63" t="str">
        <x:v>Документация платформы</x:v>
      </x:c>
      <x:c r="F5" s="62"/>
      <x:c r="G5" s="62"/>
      <x:c r="H5" s="62"/>
      <x:c r="I5" s="62"/>
      <x:c r="J5" s="62"/>
      <x:c r="K5" s="62"/>
      <x:c r="L5" s="62"/>
      <x:c r="M5" s="62"/>
    </x:row>
    <x:row r="6">
      <x:c r="A6" s="63" t="str">
        <x:v>VisionLabs Queues</x:v>
      </x:c>
      <x:c r="B6" s="63" t="str">
        <x:v>https://docs.visionlabs.ai/luna-clementine/2.36.1/user-manual/215_Queues/</x:v>
      </x:c>
      <x:c r="C6" s="63" t="str">
        <x:v>Мониторинг людей в очередях, пороги, статистика</x:v>
      </x:c>
      <x:c r="D6" s="63" t="str">
        <x:v>Сценарий очереди</x:v>
      </x:c>
      <x:c r="E6" s="63" t="str">
        <x:v>Документация платформы</x:v>
      </x:c>
      <x:c r="F6" s="62"/>
      <x:c r="G6" s="62"/>
      <x:c r="H6" s="62"/>
      <x:c r="I6" s="62"/>
      <x:c r="J6" s="62"/>
      <x:c r="K6" s="62"/>
      <x:c r="L6" s="62"/>
      <x:c r="M6" s="62"/>
    </x:row>
    <x:row r="7">
      <x:c r="A7" s="63" t="str">
        <x:v>NtechLab FindFace Multi docs</x:v>
      </x:c>
      <x:c r="B7" s="63" t="str">
        <x:v>https://docs.ntechlab.com/projects/ffmulti/en/1.1/new.html</x:v>
      </x:c>
      <x:c r="C7" s="63" t="str">
        <x:v>Areas: очереди, зоны, контроль присутствия</x:v>
      </x:c>
      <x:c r="D7" s="63" t="str">
        <x:v>Дополнительное подтверждение классов сценариев</x:v>
      </x:c>
      <x:c r="E7" s="63" t="str">
        <x:v>Документация продукта</x:v>
      </x:c>
      <x:c r="F7" s="62"/>
      <x:c r="G7" s="62"/>
      <x:c r="H7" s="62"/>
      <x:c r="I7" s="62"/>
      <x:c r="J7" s="62"/>
      <x:c r="K7" s="62"/>
      <x:c r="L7" s="62"/>
      <x:c r="M7" s="62"/>
    </x:row>
    <x:row r="8">
      <x:c r="A8" s="63" t="str">
        <x:v>Ростелеком — видеонаблюдение</x:v>
      </x:c>
      <x:c r="B8" s="63" t="str">
        <x:v>https://msk.rt.ru/-zimenki-/b2b/videonabludenie</x:v>
      </x:c>
      <x:c r="C8" s="63" t="str">
        <x:v>Камера 5 592 ₽; VMSbox 5 999 ₽</x:v>
      </x:c>
      <x:c r="D8" s="63" t="str">
        <x:v>Ценовой ориентир hardware</x:v>
      </x:c>
      <x:c r="E8" s="63" t="str">
        <x:v>Публичная цена зависит от региона и предложения</x:v>
      </x:c>
      <x:c r="F8" s="62"/>
      <x:c r="G8" s="62"/>
      <x:c r="H8" s="62"/>
      <x:c r="I8" s="62"/>
      <x:c r="J8" s="62"/>
      <x:c r="K8" s="62"/>
      <x:c r="L8" s="62"/>
      <x:c r="M8" s="62"/>
    </x:row>
    <x:row r="9">
      <x:c r="A9" s="63" t="str">
        <x:v>МТС Бизнес — облачное видеонаблюдение</x:v>
      </x:c>
      <x:c r="B9" s="63" t="str">
        <x:v>https://business.mts.ru/eao/oblachnoe-videonablyudenie</x:v>
      </x:c>
      <x:c r="C9" s="63" t="str">
        <x:v>Облачное видеонаблюдение 2 490 ₽/мес; перечислены аналитики: посетители, очереди, тепловые карты и др.</x:v>
      </x:c>
      <x:c r="D9" s="63" t="str">
        <x:v>Ориентир SaaS-класса</x:v>
      </x:c>
      <x:c r="E9" s="63" t="str">
        <x:v>Региональная публичная страница, набор и цена могут отличаться</x:v>
      </x:c>
      <x:c r="F9" s="62"/>
      <x:c r="G9" s="62"/>
      <x:c r="H9" s="62"/>
      <x:c r="I9" s="62"/>
      <x:c r="J9" s="62"/>
      <x:c r="K9" s="62"/>
      <x:c r="L9" s="62"/>
      <x:c r="M9" s="62"/>
    </x:row>
    <x:row r="10">
      <x:c r="A10" s="63" t="str">
        <x:v>Ivideon analytics</x:v>
      </x:c>
      <x:c r="B10" s="63" t="str">
        <x:v>https://ru.ivideon.com/analytics/</x:v>
      </x:c>
      <x:c r="C10" s="63" t="str">
        <x:v>Face analytics 4 700–8 800 ₽/мес</x:v>
      </x:c>
      <x:c r="D10" s="63" t="str">
        <x:v>Показывает порядок цен на отдельный облачный аналитический модуль</x:v>
      </x:c>
      <x:c r="E10" s="63" t="str">
        <x:v>Это распознавание лиц, не тариф для queue/people count</x:v>
      </x:c>
      <x:c r="F10" s="62"/>
      <x:c r="G10" s="62"/>
      <x:c r="H10" s="62"/>
      <x:c r="I10" s="62"/>
      <x:c r="J10" s="62"/>
      <x:c r="K10" s="62"/>
      <x:c r="L10" s="62"/>
      <x:c r="M10" s="62"/>
    </x:row>
    <x:row r="11">
      <x:c r="A11" s="63" t="str">
        <x:v>ФЗ №572-ФЗ</x:v>
      </x:c>
      <x:c r="B11" s="63" t="str">
        <x:v>https://publication.pravo.gov.ru/Document/View/0001202212290024</x:v>
      </x:c>
      <x:c r="C11" s="63" t="str">
        <x:v>Правовой контур идентификации/аутентификации с биометрическими данными</x:v>
      </x:c>
      <x:c r="D11" s="63" t="str">
        <x:v>Legal flag</x:v>
      </x:c>
      <x:c r="E11" s="63" t="str">
        <x:v>Не заменяет юридическое заключение</x:v>
      </x:c>
      <x:c r="F11" s="62"/>
      <x:c r="G11" s="62"/>
      <x:c r="H11" s="62"/>
      <x:c r="I11" s="62"/>
      <x:c r="J11" s="62"/>
      <x:c r="K11" s="62"/>
      <x:c r="L11" s="62"/>
      <x:c r="M11" s="62"/>
    </x:row>
    <x:row r="12">
      <x:c r="A12" s="63" t="str">
        <x:v>Роскомнадзор — для юрлиц</x:v>
      </x:c>
      <x:c r="B12" s="63" t="str">
        <x:v>https://82.rkn.gov.ru/directions/pers/p15375/</x:v>
      </x:c>
      <x:c r="C12" s="63" t="str">
        <x:v>Организация, обрабатывающая персональные данные, является оператором; уведомление и исключения</x:v>
      </x:c>
      <x:c r="D12" s="63" t="str">
        <x:v>Чек-лист privacy</x:v>
      </x:c>
      <x:c r="E12" s="63" t="str">
        <x:v>Разъяснение общего характера</x:v>
      </x:c>
      <x:c r="F12" s="62"/>
      <x:c r="G12" s="62"/>
      <x:c r="H12" s="62"/>
      <x:c r="I12" s="62"/>
      <x:c r="J12" s="62"/>
      <x:c r="K12" s="62"/>
      <x:c r="L12" s="62"/>
      <x:c r="M12" s="62"/>
    </x:row>
    <x:row r="13">
      <x:c r="A13" s="62" t="str">
        <x:v>Сценарные допущения модели</x:v>
      </x:c>
      <x:c r="B13" s="62" t="str">
        <x:v>—</x:v>
      </x:c>
      <x:c r="C13" s="62" t="str">
        <x:v>Очереди, потери, ручной контроль, shrinkage, uplift, OPEX</x:v>
      </x:c>
      <x:c r="D13" s="62" t="str">
        <x:v>Редактируемые inputs</x:v>
      </x:c>
      <x:c r="E13" s="62" t="str">
        <x:v>Не являются рыночной статистикой</x:v>
      </x:c>
      <x:c r="F13" s="62"/>
      <x:c r="G13" s="62"/>
      <x:c r="H13" s="62"/>
      <x:c r="I13" s="62"/>
      <x:c r="J13" s="62"/>
      <x:c r="K13" s="62"/>
      <x:c r="L13" s="62"/>
      <x:c r="M13" s="62"/>
    </x:row>
    <x:row r="14">
      <x:c r="A14" s="62"/>
      <x:c r="B14" s="62"/>
      <x:c r="C14" s="62"/>
      <x:c r="D14" s="62"/>
      <x:c r="E14" s="62"/>
      <x:c r="F14" s="62"/>
      <x:c r="G14" s="62"/>
      <x:c r="H14" s="62"/>
      <x:c r="I14" s="62"/>
      <x:c r="J14" s="62"/>
      <x:c r="K14" s="62"/>
      <x:c r="L14" s="62"/>
      <x:c r="M14" s="62"/>
    </x:row>
    <x:row r="15">
      <x:c r="A15" s="62"/>
      <x:c r="B15" s="62"/>
      <x:c r="C15" s="62"/>
      <x:c r="D15" s="62"/>
      <x:c r="E15" s="62"/>
      <x:c r="F15" s="62"/>
      <x:c r="G15" s="62"/>
      <x:c r="H15" s="62"/>
      <x:c r="I15" s="62"/>
      <x:c r="J15" s="62"/>
      <x:c r="K15" s="62"/>
      <x:c r="L15" s="62"/>
      <x:c r="M15" s="62"/>
    </x:row>
    <x:row r="16">
      <x:c r="A16" s="62"/>
      <x:c r="B16" s="62"/>
      <x:c r="C16" s="62"/>
      <x:c r="D16" s="62"/>
      <x:c r="E16" s="62"/>
      <x:c r="F16" s="62"/>
      <x:c r="G16" s="62"/>
      <x:c r="H16" s="62"/>
      <x:c r="I16" s="62"/>
      <x:c r="J16" s="62"/>
      <x:c r="K16" s="62"/>
      <x:c r="L16" s="62"/>
      <x:c r="M16" s="62"/>
    </x:row>
    <x:row r="17">
      <x:c r="A17" s="62"/>
      <x:c r="B17" s="62"/>
      <x:c r="C17" s="62"/>
      <x:c r="D17" s="62"/>
      <x:c r="E17" s="62"/>
      <x:c r="F17" s="62"/>
      <x:c r="G17" s="62"/>
      <x:c r="H17" s="62"/>
      <x:c r="I17" s="62"/>
      <x:c r="J17" s="62"/>
      <x:c r="K17" s="62"/>
      <x:c r="L17" s="62"/>
      <x:c r="M17" s="62"/>
    </x:row>
    <x:row r="18">
      <x:c r="A18" s="62"/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</x:row>
    <x:row r="19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</x:row>
    <x:row r="20">
      <x:c r="A20" s="62"/>
      <x:c r="B20" s="62"/>
      <x:c r="C20" s="62"/>
      <x:c r="D20" s="62"/>
      <x:c r="E20" s="62"/>
      <x:c r="F20" s="62"/>
      <x:c r="G20" s="62"/>
      <x:c r="H20" s="62"/>
      <x:c r="I20" s="62"/>
      <x:c r="J20" s="62"/>
      <x:c r="K20" s="62"/>
      <x:c r="L20" s="62"/>
      <x:c r="M20" s="62"/>
    </x:row>
    <x:row r="21">
      <x:c r="A21" s="62"/>
      <x:c r="B21" s="62"/>
      <x:c r="C21" s="62"/>
      <x:c r="D21" s="62"/>
      <x:c r="E21" s="62"/>
      <x:c r="F21" s="62"/>
      <x:c r="G21" s="62"/>
      <x:c r="H21" s="62"/>
      <x:c r="I21" s="62"/>
      <x:c r="J21" s="62"/>
      <x:c r="K21" s="62"/>
      <x:c r="L21" s="62"/>
      <x:c r="M21" s="62"/>
    </x:row>
    <x:row r="22">
      <x:c r="A22" s="62"/>
      <x:c r="B22" s="62"/>
      <x:c r="C22" s="62"/>
      <x:c r="D22" s="62"/>
      <x:c r="E22" s="62"/>
      <x:c r="F22" s="62"/>
      <x:c r="G22" s="62"/>
      <x:c r="H22" s="62"/>
      <x:c r="I22" s="62"/>
      <x:c r="J22" s="62"/>
      <x:c r="K22" s="62"/>
      <x:c r="L22" s="62"/>
      <x:c r="M22" s="62"/>
    </x:row>
    <x:row r="23">
      <x:c r="A23" s="62"/>
      <x:c r="B23" s="62"/>
      <x:c r="C23" s="62"/>
      <x:c r="D23" s="62"/>
      <x:c r="E23" s="62"/>
      <x:c r="F23" s="62"/>
      <x:c r="G23" s="62"/>
      <x:c r="H23" s="62"/>
      <x:c r="I23" s="62"/>
      <x:c r="J23" s="62"/>
      <x:c r="K23" s="62"/>
      <x:c r="L23" s="62"/>
      <x:c r="M23" s="62"/>
    </x:row>
    <x:row r="24">
      <x:c r="A24" s="62"/>
      <x:c r="B24" s="62"/>
      <x:c r="C24" s="62"/>
      <x:c r="D24" s="62"/>
      <x:c r="E24" s="62"/>
      <x:c r="F24" s="62"/>
      <x:c r="G24" s="62"/>
      <x:c r="H24" s="62"/>
      <x:c r="I24" s="62"/>
      <x:c r="J24" s="62"/>
      <x:c r="K24" s="62"/>
      <x:c r="L24" s="62"/>
      <x:c r="M24" s="62"/>
    </x:row>
    <x:row r="25">
      <x:c r="A25" s="62"/>
      <x:c r="B25" s="62"/>
      <x:c r="C25" s="62"/>
      <x:c r="D25" s="62"/>
      <x:c r="E25" s="62"/>
      <x:c r="F25" s="62"/>
      <x:c r="G25" s="62"/>
      <x:c r="H25" s="62"/>
      <x:c r="I25" s="62"/>
      <x:c r="J25" s="62"/>
      <x:c r="K25" s="62"/>
      <x:c r="L25" s="62"/>
      <x:c r="M25" s="62"/>
    </x:row>
    <x:row r="26">
      <x:c r="A26" s="62"/>
      <x:c r="B26" s="62"/>
      <x:c r="C26" s="62"/>
      <x:c r="D26" s="62"/>
      <x:c r="E26" s="62"/>
      <x:c r="F26" s="62"/>
      <x:c r="G26" s="62"/>
      <x:c r="H26" s="62"/>
      <x:c r="I26" s="62"/>
      <x:c r="J26" s="62"/>
      <x:c r="K26" s="62"/>
      <x:c r="L26" s="62"/>
      <x:c r="M26" s="62"/>
    </x:row>
    <x:row r="27">
      <x:c r="A27" s="62"/>
      <x:c r="B27" s="62"/>
      <x:c r="C27" s="62"/>
      <x:c r="D27" s="62"/>
      <x:c r="E27" s="62"/>
      <x:c r="F27" s="62"/>
      <x:c r="G27" s="62"/>
      <x:c r="H27" s="62"/>
      <x:c r="I27" s="62"/>
      <x:c r="J27" s="62"/>
      <x:c r="K27" s="62"/>
      <x:c r="L27" s="62"/>
      <x:c r="M27" s="62"/>
    </x:row>
    <x:row r="28">
      <x:c r="A28" s="62"/>
      <x:c r="B28" s="62"/>
      <x:c r="C28" s="62"/>
      <x:c r="D28" s="62"/>
      <x:c r="E28" s="62"/>
      <x:c r="F28" s="62"/>
      <x:c r="G28" s="62"/>
      <x:c r="H28" s="62"/>
      <x:c r="I28" s="62"/>
      <x:c r="J28" s="62"/>
      <x:c r="K28" s="62"/>
      <x:c r="L28" s="62"/>
      <x:c r="M28" s="62"/>
    </x:row>
    <x:row r="29">
      <x:c r="A29" s="62"/>
      <x:c r="B29" s="62"/>
      <x:c r="C29" s="62"/>
      <x:c r="D29" s="62"/>
      <x:c r="E29" s="62"/>
      <x:c r="F29" s="62"/>
      <x:c r="G29" s="62"/>
      <x:c r="H29" s="62"/>
      <x:c r="I29" s="62"/>
      <x:c r="J29" s="62"/>
      <x:c r="K29" s="62"/>
      <x:c r="L29" s="62"/>
      <x:c r="M29" s="62"/>
    </x:row>
    <x:row r="30">
      <x:c r="A30" s="62"/>
      <x:c r="B30" s="62"/>
      <x:c r="C30" s="62"/>
      <x:c r="D30" s="62"/>
      <x:c r="E30" s="62"/>
      <x:c r="F30" s="62"/>
      <x:c r="G30" s="62"/>
      <x:c r="H30" s="62"/>
      <x:c r="I30" s="62"/>
      <x:c r="J30" s="62"/>
      <x:c r="K30" s="62"/>
      <x:c r="L30" s="62"/>
      <x:c r="M30" s="62"/>
    </x:row>
    <x:row r="31">
      <x:c r="A31" s="62"/>
      <x:c r="B31" s="62"/>
      <x:c r="C31" s="62"/>
      <x:c r="D31" s="62"/>
      <x:c r="E31" s="62"/>
      <x:c r="F31" s="62"/>
      <x:c r="G31" s="62"/>
      <x:c r="H31" s="62"/>
      <x:c r="I31" s="62"/>
      <x:c r="J31" s="62"/>
      <x:c r="K31" s="62"/>
      <x:c r="L31" s="62"/>
      <x:c r="M31" s="62"/>
    </x:row>
    <x:row r="32">
      <x:c r="A32" s="62"/>
      <x:c r="B32" s="62"/>
      <x:c r="C32" s="62"/>
      <x:c r="D32" s="62"/>
      <x:c r="E32" s="62"/>
      <x:c r="F32" s="62"/>
      <x:c r="G32" s="62"/>
      <x:c r="H32" s="62"/>
      <x:c r="I32" s="62"/>
      <x:c r="J32" s="62"/>
      <x:c r="K32" s="62"/>
      <x:c r="L32" s="62"/>
      <x:c r="M32" s="62"/>
    </x:row>
    <x:row r="33">
      <x:c r="A33" s="62"/>
      <x:c r="B33" s="62"/>
      <x:c r="C33" s="62"/>
      <x:c r="D33" s="62"/>
      <x:c r="E33" s="62"/>
      <x:c r="F33" s="62"/>
      <x:c r="G33" s="62"/>
      <x:c r="H33" s="62"/>
      <x:c r="I33" s="62"/>
      <x:c r="J33" s="62"/>
      <x:c r="K33" s="62"/>
      <x:c r="L33" s="62"/>
      <x:c r="M33" s="62"/>
    </x:row>
    <x:row r="34">
      <x:c r="A34" s="62"/>
      <x:c r="B34" s="62"/>
      <x:c r="C34" s="62"/>
      <x:c r="D34" s="62"/>
      <x:c r="E34" s="62"/>
      <x:c r="F34" s="62"/>
      <x:c r="G34" s="62"/>
      <x:c r="H34" s="62"/>
      <x:c r="I34" s="62"/>
      <x:c r="J34" s="62"/>
      <x:c r="K34" s="62"/>
      <x:c r="L34" s="62"/>
      <x:c r="M34" s="62"/>
    </x:row>
    <x:row r="35">
      <x:c r="A35" s="62"/>
      <x:c r="B35" s="62"/>
      <x:c r="C35" s="62"/>
      <x:c r="D35" s="62"/>
      <x:c r="E35" s="62"/>
      <x:c r="F35" s="62"/>
      <x:c r="G35" s="62"/>
      <x:c r="H35" s="62"/>
      <x:c r="I35" s="62"/>
      <x:c r="J35" s="62"/>
      <x:c r="K35" s="62"/>
      <x:c r="L35" s="62"/>
      <x:c r="M35" s="62"/>
    </x:row>
    <x:row r="36">
      <x:c r="A36" s="62"/>
      <x:c r="B36" s="62"/>
      <x:c r="C36" s="62"/>
      <x:c r="D36" s="62"/>
      <x:c r="E36" s="62"/>
      <x:c r="F36" s="62"/>
      <x:c r="G36" s="62"/>
      <x:c r="H36" s="62"/>
      <x:c r="I36" s="62"/>
      <x:c r="J36" s="62"/>
      <x:c r="K36" s="62"/>
      <x:c r="L36" s="62"/>
      <x:c r="M36" s="62"/>
    </x:row>
    <x:row r="37">
      <x:c r="A37" s="62"/>
      <x:c r="B37" s="62"/>
      <x:c r="C37" s="62"/>
      <x:c r="D37" s="62"/>
      <x:c r="E37" s="62"/>
      <x:c r="F37" s="62"/>
      <x:c r="G37" s="62"/>
      <x:c r="H37" s="62"/>
      <x:c r="I37" s="62"/>
      <x:c r="J37" s="62"/>
      <x:c r="K37" s="62"/>
      <x:c r="L37" s="62"/>
      <x:c r="M37" s="62"/>
    </x:row>
    <x:row r="38">
      <x:c r="A38" s="62"/>
      <x:c r="B38" s="62"/>
      <x:c r="C38" s="62"/>
      <x:c r="D38" s="62"/>
      <x:c r="E38" s="62"/>
      <x:c r="F38" s="62"/>
      <x:c r="G38" s="62"/>
      <x:c r="H38" s="62"/>
      <x:c r="I38" s="62"/>
      <x:c r="J38" s="62"/>
      <x:c r="K38" s="62"/>
      <x:c r="L38" s="62"/>
      <x:c r="M38" s="62"/>
    </x:row>
    <x:row r="39">
      <x:c r="A39" s="62"/>
      <x:c r="B39" s="62"/>
      <x:c r="C39" s="62"/>
      <x:c r="D39" s="62"/>
      <x:c r="E39" s="62"/>
      <x:c r="F39" s="62"/>
      <x:c r="G39" s="62"/>
      <x:c r="H39" s="62"/>
      <x:c r="I39" s="62"/>
      <x:c r="J39" s="62"/>
      <x:c r="K39" s="62"/>
      <x:c r="L39" s="62"/>
      <x:c r="M39" s="62"/>
    </x:row>
    <x:row r="40">
      <x:c r="A40" s="62"/>
      <x:c r="B40" s="62"/>
      <x:c r="C40" s="62"/>
      <x:c r="D40" s="62"/>
      <x:c r="E40" s="62"/>
      <x:c r="F40" s="62"/>
      <x:c r="G40" s="62"/>
      <x:c r="H40" s="62"/>
      <x:c r="I40" s="62"/>
      <x:c r="J40" s="62"/>
      <x:c r="K40" s="62"/>
      <x:c r="L40" s="62"/>
      <x:c r="M40" s="62"/>
    </x:row>
  </x:sheetData>
  <x:mergeCells>
    <x:mergeCell ref="A1:E1"/>
  </x:mergeCells>
  <x:pageMargins left="0.7" right="0.7" top="0.75" bottom="0.75" header="0.3" footer="0.3"/>
</x:worksheet>
</file>