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723b1a0c49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bad830f6ca44359"/>
    <x:sheet xmlns:r="http://schemas.openxmlformats.org/officeDocument/2006/relationships" name="Inputs" sheetId="2" r:id="Rbff27c7fef7d4b72"/>
    <x:sheet xmlns:r="http://schemas.openxmlformats.org/officeDocument/2006/relationships" name="TCO" sheetId="3" r:id="Ra5bf2c763d204a60"/>
    <x:sheet xmlns:r="http://schemas.openxmlformats.org/officeDocument/2006/relationships" name="ROI" sheetId="4" r:id="R0aa8f920c6234510"/>
    <x:sheet xmlns:r="http://schemas.openxmlformats.org/officeDocument/2006/relationships" name="Scenarios" sheetId="5" r:id="Rbed655788ef54e7a"/>
    <x:sheet xmlns:r="http://schemas.openxmlformats.org/officeDocument/2006/relationships" name="Sensitivity" sheetId="6" r:id="R56379edd48fb4916"/>
    <x:sheet xmlns:r="http://schemas.openxmlformats.org/officeDocument/2006/relationships" name="Pilot" sheetId="7" r:id="R79b6031b7b534b58"/>
    <x:sheet xmlns:r="http://schemas.openxmlformats.org/officeDocument/2006/relationships" name="Dashboard" sheetId="8" r:id="R192fd952a16a49be"/>
    <x:sheet xmlns:r="http://schemas.openxmlformats.org/officeDocument/2006/relationships" name="Sources" sheetId="9" r:id="R2e9384084b2f45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0.0%;[Red](0.0%);-"/>
    <x:numFmt numFmtId="201" formatCode="#,##0;[Red](#,##0);-"/>
    <x:numFmt numFmtId="202" formatCode="#,##0&quot; ₽&quot;;[Red](#,##0&quot; ₽&quot;);-"/>
    <x:numFmt numFmtId="203" formatCode="#,##0&quot; ₽/мес&quot;;[Red](#,##0&quot; ₽/мес&quot;);-"/>
    <x:numFmt numFmtId="204" formatCode="0.0&quot; лет&quot;"/>
    <x:numFmt numFmtId="205" formatCode="0.0&quot; ч&quot;"/>
    <x:numFmt numFmtId="206" formatCode="0.0;[Red](0.0);-"/>
    <x:numFmt numFmtId="207" formatCode="0&quot; мес.&quot;"/>
    <x:numFmt numFmtId="208" formatCode="0.0&quot; мес.&quot;"/>
  </x:numFmts>
  <x:fonts count="1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E1E35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11"/>
      <x:color rgb="FFFFFFFF"/>
      <x:name val="Carlito"/>
    </x:font>
    <x:font>
      <x:b/>
      <x:sz val="11"/>
      <x:color rgb="FF000000"/>
      <x:name val="Carlito"/>
    </x:font>
    <x:font>
      <x:b/>
      <x:sz val="15"/>
      <x:color rgb="FF008000"/>
      <x:name val="Carlito"/>
    </x:font>
    <x:font>
      <x:b/>
      <x:sz val="15"/>
      <x:color rgb="FFFFFFFF"/>
      <x:name val="Carlito"/>
    </x:font>
    <x:font>
      <x:b/>
      <x:sz val="10"/>
      <x:color rgb="FF0E1E35"/>
      <x:name val="Aptos"/>
    </x:font>
    <x:font>
      <x:sz val="10"/>
      <x:color rgb="FF0E1E35"/>
      <x:name val="Aptos"/>
    </x:font>
    <x:font>
      <x:b/>
      <x:sz val="16"/>
      <x:color rgb="FFFFFFFF"/>
      <x:name val="Aptos"/>
    </x:font>
    <x:font>
      <x:b/>
      <x:sz val="10"/>
      <x:color rgb="FFFFFFFF"/>
      <x:name val="Aptos"/>
    </x:font>
    <x:font>
      <x:b/>
      <x:sz val="11"/>
      <x:color rgb="FF0E1E35"/>
      <x:name val="Aptos"/>
    </x:font>
    <x:font>
      <x:b/>
      <x:sz val="15"/>
      <x:color rgb="FFFFFFFF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E1E35"/>
      </x:patternFill>
    </x:fill>
    <x:fill>
      <x:patternFill patternType="solid">
        <x:fgColor rgb="FFF3EFE8"/>
      </x:patternFill>
    </x:fill>
    <x:fill>
      <x:patternFill patternType="solid">
        <x:fgColor rgb="FFE0D0B7"/>
      </x:patternFill>
    </x:fill>
    <x:fill>
      <x:patternFill patternType="solid">
        <x:fgColor rgb="FFFFFFFF"/>
      </x:patternFill>
    </x:fill>
    <x:fill>
      <x:patternFill patternType="solid">
        <x:fgColor rgb="FF071026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1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wrapText="1"/>
    </x:xf>
    <x:xf numFmtId="0" fontId="6" fillId="2" borderId="2" xfId="0" applyNumberFormat="1" applyFont="1" applyFill="1" applyBorder="1" applyAlignment="1">
      <x:alignment horizont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/>
    <x:xf numFmtId="0" fontId="6" fillId="2" borderId="3" xfId="0" applyNumberFormat="1" applyFont="1" applyFill="1" applyBorder="1"/>
    <x:xf numFmtId="0" fontId="6" fillId="2" borderId="3" xfId="0" applyNumberFormat="1" applyFont="1" applyFill="1" applyBorder="1" applyAlignment="1">
      <x:alignment wrapText="1"/>
    </x:xf>
    <x:xf numFmtId="0" fontId="6" fillId="2" borderId="3" xfId="0" applyNumberFormat="1" applyFont="1" applyFill="1" applyBorder="1" applyAlignment="1">
      <x:alignment horizont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202" fontId="3" fillId="0" borderId="0" xfId="0" applyNumberFormat="1" applyFont="1" applyFill="1" applyBorder="1"/>
    <x:xf numFmtId="202" fontId="3" fillId="0" borderId="1" xfId="0" applyNumberFormat="1" applyFont="1" applyFill="1" applyBorder="1"/>
    <x:xf numFmtId="203" fontId="3" fillId="0" borderId="0" xfId="0" applyNumberFormat="1" applyFont="1" applyFill="1" applyBorder="1"/>
    <x:xf numFmtId="203" fontId="3" fillId="0" borderId="1" xfId="0" applyNumberFormat="1" applyFont="1" applyFill="1" applyBorder="1"/>
    <x:xf numFmtId="204" fontId="3" fillId="0" borderId="0" xfId="0" applyNumberFormat="1" applyFont="1" applyFill="1" applyBorder="1"/>
    <x:xf numFmtId="204" fontId="3" fillId="0" borderId="1" xfId="0" applyNumberFormat="1" applyFont="1" applyFill="1" applyBorder="1"/>
    <x:xf numFmtId="205" fontId="3" fillId="0" borderId="0" xfId="0" applyNumberFormat="1" applyFont="1" applyFill="1" applyBorder="1"/>
    <x:xf numFmtId="205" fontId="3" fillId="0" borderId="1" xfId="0" applyNumberFormat="1" applyFont="1" applyFill="1" applyBorder="1"/>
    <x:xf numFmtId="206" fontId="3" fillId="0" borderId="0" xfId="0" applyNumberFormat="1" applyFont="1" applyFill="1" applyBorder="1"/>
    <x:xf numFmtId="206" fontId="3" fillId="0" borderId="1" xfId="0" applyNumberFormat="1" applyFont="1" applyFill="1" applyBorder="1"/>
    <x:xf numFmtId="207" fontId="3" fillId="0" borderId="0" xfId="0" applyNumberFormat="1" applyFont="1" applyFill="1" applyBorder="1"/>
    <x:xf numFmtId="207" fontId="3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4" fillId="0" borderId="0" xfId="0" applyNumberFormat="1" applyFont="1" applyFill="1" applyBorder="1"/>
    <x:xf numFmtId="202" fontId="4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horizontal="left"/>
    </x:xf>
    <x:xf numFmtId="0" fontId="2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horizontal="left"/>
    </x:xf>
    <x:xf numFmtId="0" fontId="2" fillId="4" borderId="1" xfId="0" applyNumberFormat="1" applyFont="1" applyFill="1" applyBorder="1" applyAlignment="1">
      <x:alignment horizontal="left" vertical="center"/>
    </x:xf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5" fontId="0" fillId="0" borderId="0" xfId="0" applyNumberFormat="1" applyFont="1" applyFill="1" applyBorder="1"/>
    <x:xf numFmtId="205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8" fontId="0" fillId="0" borderId="0" xfId="0" applyNumberFormat="1" applyFont="1" applyFill="1" applyBorder="1"/>
    <x:xf numFmtId="208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4" fillId="0" borderId="0" xfId="0" applyNumberFormat="1" applyFont="1" applyFill="1" applyBorder="1"/>
    <x:xf numFmtId="203" fontId="4" fillId="0" borderId="1" xfId="0" applyNumberFormat="1" applyFont="1" applyFill="1" applyBorder="1"/>
    <x:xf numFmtId="205" fontId="5" fillId="0" borderId="0" xfId="0" applyNumberFormat="1" applyFont="1" applyFill="1" applyBorder="1"/>
    <x:xf numFmtId="205" fontId="5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208" fontId="5" fillId="0" borderId="0" xfId="0" applyNumberFormat="1" applyFont="1" applyFill="1" applyBorder="1"/>
    <x:xf numFmtId="208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top"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center"/>
    </x:xf>
    <x:xf numFmtId="0" fontId="8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horizontal="center"/>
    </x:xf>
    <x:xf numFmtId="0" fontId="8" fillId="5" borderId="1" xfId="0" applyNumberFormat="1" applyFont="1" applyFill="1" applyBorder="1" applyAlignment="1">
      <x:alignment horizontal="center" vertical="center"/>
    </x:xf>
    <x:xf numFmtId="202" fontId="8" fillId="5" borderId="0" xfId="0" applyNumberFormat="1" applyFont="1" applyFill="1" applyBorder="1" applyAlignment="1">
      <x:alignment horizontal="center" vertical="center"/>
    </x:xf>
    <x:xf numFmtId="202" fontId="8" fillId="5" borderId="1" xfId="0" applyNumberFormat="1" applyFont="1" applyFill="1" applyBorder="1" applyAlignment="1">
      <x:alignment horizontal="center" vertical="center"/>
    </x:xf>
    <x:xf numFmtId="203" fontId="8" fillId="5" borderId="0" xfId="0" applyNumberFormat="1" applyFont="1" applyFill="1" applyBorder="1" applyAlignment="1">
      <x:alignment horizontal="center" vertical="center"/>
    </x:xf>
    <x:xf numFmtId="203" fontId="8" fillId="5" borderId="1" xfId="0" applyNumberFormat="1" applyFont="1" applyFill="1" applyBorder="1" applyAlignment="1">
      <x:alignment horizontal="center" vertical="center"/>
    </x:xf>
    <x:xf numFmtId="208" fontId="8" fillId="5" borderId="0" xfId="0" applyNumberFormat="1" applyFont="1" applyFill="1" applyBorder="1" applyAlignment="1">
      <x:alignment horizontal="center" vertical="center"/>
    </x:xf>
    <x:xf numFmtId="208" fontId="8" fillId="5" borderId="1" xfId="0" applyNumberFormat="1" applyFont="1" applyFill="1" applyBorder="1" applyAlignment="1">
      <x:alignment horizontal="center" vertical="center"/>
    </x:xf>
    <x:xf numFmtId="205" fontId="8" fillId="5" borderId="0" xfId="0" applyNumberFormat="1" applyFont="1" applyFill="1" applyBorder="1" applyAlignment="1">
      <x:alignment horizontal="center" vertical="center"/>
    </x:xf>
    <x:xf numFmtId="205" fontId="8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horizontal="center" wrapText="1"/>
    </x:xf>
    <x:xf numFmtId="0" fontId="9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horizontal="center" wrapText="1"/>
    </x:xf>
    <x:xf numFmtId="0" fontId="9" fillId="6" borderId="1" xfId="0" applyNumberFormat="1" applyFont="1" applyFill="1" applyBorder="1" applyAlignment="1">
      <x:alignment horizontal="center" vertical="center" wrapText="1"/>
    </x:xf>
    <x:xf numFmtId="0" fontId="2" fillId="4" borderId="0" xfId="0" applyNumberFormat="1" applyFont="1" applyFill="1" applyBorder="1" applyAlignment="1">
      <x:alignment horizontal="center"/>
    </x:xf>
    <x:xf numFmtId="0" fontId="2" fillId="4" borderId="1" xfId="0" applyNumberFormat="1" applyFont="1" applyFill="1" applyBorder="1" applyAlignment="1">
      <x:alignment horizontal="center"/>
    </x:xf>
    <x:xf numFmtId="0" fontId="10" fillId="2" borderId="0" xfId="0" applyNumberFormat="1" applyFont="1" applyFill="1" applyBorder="1" applyAlignment="1">
      <x:alignment horizontal="left" vertical="center"/>
    </x:xf>
    <x:xf numFmtId="0" fontId="11" fillId="0" borderId="0" xfId="0" applyNumberFormat="1" applyFont="1" applyFill="1" applyBorder="1"/>
    <x:xf numFmtId="0" fontId="10" fillId="0" borderId="0" xfId="0" applyNumberFormat="1" applyFont="1" applyFill="1" applyBorder="1" applyAlignment="1">
      <x:alignment vertical="top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top"/>
    </x:xf>
    <x:xf numFmtId="0" fontId="10" fillId="3" borderId="0" xfId="0" applyNumberFormat="1" applyFont="1" applyFill="1" applyBorder="1"/>
    <x:xf numFmtId="0" fontId="10" fillId="2" borderId="1" xfId="0" applyNumberFormat="1" applyFont="1" applyFill="1" applyBorder="1" applyAlignment="1">
      <x:alignment horizontal="left" vertical="center"/>
    </x:xf>
    <x:xf numFmtId="0" fontId="11" fillId="0" borderId="1" xfId="0" applyNumberFormat="1" applyFont="1" applyFill="1" applyBorder="1"/>
    <x:xf numFmtId="0" fontId="10" fillId="0" borderId="1" xfId="0" applyNumberFormat="1" applyFont="1" applyFill="1" applyBorder="1" applyAlignment="1">
      <x:alignment vertical="top"/>
    </x:xf>
    <x:xf numFmtId="0" fontId="11" fillId="0" borderId="1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/>
    </x:xf>
    <x:xf numFmtId="0" fontId="10" fillId="3" borderId="1" xfId="0" applyNumberFormat="1" applyFont="1" applyFill="1" applyBorder="1"/>
    <x:xf numFmtId="0" fontId="10" fillId="2" borderId="2" xfId="0" applyNumberFormat="1" applyFont="1" applyFill="1" applyBorder="1" applyAlignment="1">
      <x:alignment horizontal="center" vertical="center" wrapText="1"/>
    </x:xf>
    <x:xf numFmtId="201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202" fontId="11" fillId="0" borderId="0" xfId="0" applyNumberFormat="1" applyFont="1" applyFill="1" applyBorder="1"/>
    <x:xf numFmtId="200" fontId="11" fillId="0" borderId="0" xfId="0" applyNumberFormat="1" applyFont="1" applyFill="1" applyBorder="1"/>
    <x:xf numFmtId="203" fontId="11" fillId="0" borderId="0" xfId="0" applyNumberFormat="1" applyFont="1" applyFill="1" applyBorder="1"/>
    <x:xf numFmtId="204" fontId="11" fillId="0" borderId="0" xfId="0" applyNumberFormat="1" applyFont="1" applyFill="1" applyBorder="1"/>
    <x:xf numFmtId="205" fontId="11" fillId="0" borderId="0" xfId="0" applyNumberFormat="1" applyFont="1" applyFill="1" applyBorder="1"/>
    <x:xf numFmtId="206" fontId="11" fillId="0" borderId="0" xfId="0" applyNumberFormat="1" applyFont="1" applyFill="1" applyBorder="1"/>
    <x:xf numFmtId="207" fontId="11" fillId="0" borderId="0" xfId="0" applyNumberFormat="1" applyFont="1" applyFill="1" applyBorder="1"/>
    <x:xf numFmtId="0" fontId="10" fillId="2" borderId="3" xfId="0" applyNumberFormat="1" applyFont="1" applyFill="1" applyBorder="1" applyAlignment="1">
      <x:alignment horizontal="center" vertical="center" wrapText="1"/>
    </x:xf>
    <x:xf numFmtId="201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202" fontId="11" fillId="0" borderId="1" xfId="0" applyNumberFormat="1" applyFont="1" applyFill="1" applyBorder="1"/>
    <x:xf numFmtId="200" fontId="11" fillId="0" borderId="1" xfId="0" applyNumberFormat="1" applyFont="1" applyFill="1" applyBorder="1"/>
    <x:xf numFmtId="203" fontId="11" fillId="0" borderId="1" xfId="0" applyNumberFormat="1" applyFont="1" applyFill="1" applyBorder="1"/>
    <x:xf numFmtId="204" fontId="11" fillId="0" borderId="1" xfId="0" applyNumberFormat="1" applyFont="1" applyFill="1" applyBorder="1"/>
    <x:xf numFmtId="205" fontId="11" fillId="0" borderId="1" xfId="0" applyNumberFormat="1" applyFont="1" applyFill="1" applyBorder="1"/>
    <x:xf numFmtId="206" fontId="11" fillId="0" borderId="1" xfId="0" applyNumberFormat="1" applyFont="1" applyFill="1" applyBorder="1"/>
    <x:xf numFmtId="207" fontId="11" fillId="0" borderId="1" xfId="0" applyNumberFormat="1" applyFont="1" applyFill="1" applyBorder="1"/>
    <x:xf numFmtId="202" fontId="10" fillId="0" borderId="0" xfId="0" applyNumberFormat="1" applyFont="1" applyFill="1" applyBorder="1"/>
    <x:xf numFmtId="0" fontId="10" fillId="4" borderId="0" xfId="0" applyNumberFormat="1" applyFont="1" applyFill="1" applyBorder="1" applyAlignment="1">
      <x:alignment horizontal="left" vertical="center"/>
    </x:xf>
    <x:xf numFmtId="202" fontId="10" fillId="0" borderId="1" xfId="0" applyNumberFormat="1" applyFont="1" applyFill="1" applyBorder="1"/>
    <x:xf numFmtId="0" fontId="10" fillId="4" borderId="1" xfId="0" applyNumberFormat="1" applyFont="1" applyFill="1" applyBorder="1" applyAlignment="1">
      <x:alignment horizontal="left" vertical="center"/>
    </x:xf>
    <x:xf numFmtId="208" fontId="11" fillId="0" borderId="0" xfId="0" applyNumberFormat="1" applyFont="1" applyFill="1" applyBorder="1"/>
    <x:xf numFmtId="208" fontId="11" fillId="0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1" xfId="0" applyNumberFormat="1" applyFont="1" applyFill="1" applyBorder="1"/>
    <x:xf numFmtId="0" fontId="10" fillId="3" borderId="0" xfId="0" applyNumberFormat="1" applyFont="1" applyFill="1" applyBorder="1" applyAlignment="1">
      <x:alignment horizontal="center" vertical="top" wrapText="1"/>
    </x:xf>
    <x:xf numFmtId="202" fontId="10" fillId="5" borderId="0" xfId="0" applyNumberFormat="1" applyFont="1" applyFill="1" applyBorder="1" applyAlignment="1">
      <x:alignment horizontal="center" vertical="center"/>
    </x:xf>
    <x:xf numFmtId="203" fontId="10" fillId="5" borderId="0" xfId="0" applyNumberFormat="1" applyFont="1" applyFill="1" applyBorder="1" applyAlignment="1">
      <x:alignment horizontal="center" vertical="center"/>
    </x:xf>
    <x:xf numFmtId="208" fontId="10" fillId="5" borderId="0" xfId="0" applyNumberFormat="1" applyFont="1" applyFill="1" applyBorder="1" applyAlignment="1">
      <x:alignment horizontal="center" vertical="center"/>
    </x:xf>
    <x:xf numFmtId="205" fontId="10" fillId="5" borderId="0" xfId="0" applyNumberFormat="1" applyFont="1" applyFill="1" applyBorder="1" applyAlignment="1">
      <x:alignment horizontal="center" vertical="center"/>
    </x:xf>
    <x:xf numFmtId="0" fontId="10" fillId="6" borderId="0" xfId="0" applyNumberFormat="1" applyFont="1" applyFill="1" applyBorder="1" applyAlignment="1">
      <x:alignment horizontal="center" vertical="center" wrapText="1"/>
    </x:xf>
    <x:xf numFmtId="0" fontId="10" fillId="4" borderId="0" xfId="0" applyNumberFormat="1" applyFont="1" applyFill="1" applyBorder="1" applyAlignment="1">
      <x:alignment horizontal="center"/>
    </x:xf>
    <x:xf numFmtId="0" fontId="10" fillId="3" borderId="1" xfId="0" applyNumberFormat="1" applyFont="1" applyFill="1" applyBorder="1" applyAlignment="1">
      <x:alignment horizontal="center" vertical="top" wrapText="1"/>
    </x:xf>
    <x:xf numFmtId="202" fontId="10" fillId="5" borderId="1" xfId="0" applyNumberFormat="1" applyFont="1" applyFill="1" applyBorder="1" applyAlignment="1">
      <x:alignment horizontal="center" vertical="center"/>
    </x:xf>
    <x:xf numFmtId="203" fontId="10" fillId="5" borderId="1" xfId="0" applyNumberFormat="1" applyFont="1" applyFill="1" applyBorder="1" applyAlignment="1">
      <x:alignment horizontal="center" vertical="center"/>
    </x:xf>
    <x:xf numFmtId="208" fontId="10" fillId="5" borderId="1" xfId="0" applyNumberFormat="1" applyFont="1" applyFill="1" applyBorder="1" applyAlignment="1">
      <x:alignment horizontal="center" vertical="center"/>
    </x:xf>
    <x:xf numFmtId="205" fontId="10" fillId="5" borderId="1" xfId="0" applyNumberFormat="1" applyFont="1" applyFill="1" applyBorder="1" applyAlignment="1">
      <x:alignment horizontal="center" vertical="center"/>
    </x:xf>
    <x:xf numFmtId="0" fontId="10" fillId="6" borderId="1" xfId="0" applyNumberFormat="1" applyFont="1" applyFill="1" applyBorder="1" applyAlignment="1">
      <x:alignment horizontal="center" vertical="center" wrapText="1"/>
    </x:xf>
    <x:xf numFmtId="0" fontId="10" fillId="4" borderId="1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left" vertical="center"/>
    </x:xf>
    <x:xf numFmtId="0" fontId="12" fillId="2" borderId="1" xfId="0" applyNumberFormat="1" applyFont="1" applyFill="1" applyBorder="1" applyAlignment="1">
      <x:alignment horizontal="left" vertical="center"/>
    </x:xf>
    <x:xf numFmtId="0" fontId="13" fillId="2" borderId="2" xfId="0" applyNumberFormat="1" applyFont="1" applyFill="1" applyBorder="1" applyAlignment="1">
      <x:alignment horizontal="center" vertical="center" wrapText="1"/>
    </x:xf>
    <x:xf numFmtId="0" fontId="13" fillId="2" borderId="3" xfId="0" applyNumberFormat="1" applyFont="1" applyFill="1" applyBorder="1" applyAlignment="1">
      <x:alignment horizontal="center" vertical="center" wrapText="1"/>
    </x:xf>
    <x:xf numFmtId="0" fontId="14" fillId="4" borderId="0" xfId="0" applyNumberFormat="1" applyFont="1" applyFill="1" applyBorder="1" applyAlignment="1">
      <x:alignment horizontal="left" vertical="center"/>
    </x:xf>
    <x:xf numFmtId="0" fontId="14" fillId="4" borderId="1" xfId="0" applyNumberFormat="1" applyFont="1" applyFill="1" applyBorder="1" applyAlignment="1">
      <x:alignment horizontal="left" vertical="center"/>
    </x:xf>
    <x:xf numFmtId="0" fontId="15" fillId="6" borderId="0" xfId="0" applyNumberFormat="1" applyFont="1" applyFill="1" applyBorder="1" applyAlignment="1">
      <x:alignment horizontal="center" vertical="center" wrapText="1"/>
    </x:xf>
    <x:xf numFmtId="0" fontId="15" fillId="6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ont>
        <x:color rgb="FFFF0000"/>
      </x:font>
    </x:dxf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ef56d58784589" /><Relationship Type="http://schemas.openxmlformats.org/officeDocument/2006/relationships/theme" Target="/xl/theme/theme1.xml" Id="Rd01ba7dbef564023" /><Relationship Type="http://schemas.openxmlformats.org/officeDocument/2006/relationships/sharedStrings" Target="/xl/sharedStrings.xml" Id="R4e575502614b42a7" /><Relationship Type="http://schemas.openxmlformats.org/officeDocument/2006/relationships/worksheet" Target="/xl/worksheets/sheet1.xml" Id="R1bad830f6ca44359" /><Relationship Type="http://schemas.openxmlformats.org/officeDocument/2006/relationships/worksheet" Target="/xl/worksheets/sheet2.xml" Id="Rbff27c7fef7d4b72" /><Relationship Type="http://schemas.openxmlformats.org/officeDocument/2006/relationships/worksheet" Target="/xl/worksheets/sheet3.xml" Id="Ra5bf2c763d204a60" /><Relationship Type="http://schemas.openxmlformats.org/officeDocument/2006/relationships/worksheet" Target="/xl/worksheets/sheet4.xml" Id="R0aa8f920c6234510" /><Relationship Type="http://schemas.openxmlformats.org/officeDocument/2006/relationships/worksheet" Target="/xl/worksheets/sheet5.xml" Id="Rbed655788ef54e7a" /><Relationship Type="http://schemas.openxmlformats.org/officeDocument/2006/relationships/worksheet" Target="/xl/worksheets/sheet6.xml" Id="R56379edd48fb4916" /><Relationship Type="http://schemas.openxmlformats.org/officeDocument/2006/relationships/worksheet" Target="/xl/worksheets/sheet7.xml" Id="R79b6031b7b534b58" /><Relationship Type="http://schemas.openxmlformats.org/officeDocument/2006/relationships/worksheet" Target="/xl/worksheets/sheet8.xml" Id="R192fd952a16a49be" /><Relationship Type="http://schemas.openxmlformats.org/officeDocument/2006/relationships/worksheet" Target="/xl/worksheets/sheet9.xml" Id="R2e9384084b2f45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30" customHeight="1">
      <x:c r="A1" s="178" t="str">
        <x:v>ROI / TCO — электронные ценники (ESL), 2026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26" t="str">
        <x:v>Что это</x:v>
      </x:c>
      <x:c r="B4" s="127" t="str">
        <x:v>Сценарная модель для оценки электронных ценников в розничном магазине. Это не коммерческое предложение и не прогноз конкретного поставщика.</x:v>
      </x:c>
      <x:c r="C4" s="128" t="str"/>
      <x:c r="D4" s="128" t="str"/>
      <x:c r="E4" s="128" t="str"/>
      <x:c r="F4" s="128" t="str"/>
      <x:c r="G4" s="128" t="str"/>
      <x:c r="H4" s="128" t="str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6" t="str">
        <x:v>Как использовать</x:v>
      </x:c>
      <x:c r="B5" s="127" t="str">
        <x:v>1) Заполните синие поля на листе Inputs. 2) Проверьте TCO и ROI. 3) Сравните Scenarios и Sensitivity. 4) Зафиксируйте baseline и пороги на Pilot. 5) На Dashboard примите GO / RECHECK / STOP.</x:v>
      </x:c>
      <x:c r="C5" s="128" t="str"/>
      <x:c r="D5" s="128" t="str"/>
      <x:c r="E5" s="128" t="str"/>
      <x:c r="F5" s="128" t="str"/>
      <x:c r="G5" s="128" t="str"/>
      <x:c r="H5" s="128" t="str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6" t="str">
        <x:v>Факт vs сценарий</x:v>
      </x:c>
      <x:c r="B6" s="127" t="str">
        <x:v>Публичные цены поставщиков используются только как рыночные ориентиры. Интеграция, монтаж, трудозатраты, цена ошибки и эффект от промо — редактируемые сценарные допущения.</x:v>
      </x:c>
      <x:c r="C6" s="128" t="str"/>
      <x:c r="D6" s="128" t="str"/>
      <x:c r="E6" s="128" t="str"/>
      <x:c r="F6" s="128" t="str"/>
      <x:c r="G6" s="128" t="str"/>
      <x:c r="H6" s="128" t="str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6" t="str">
        <x:v>Главный принцип</x:v>
      </x:c>
      <x:c r="B7" s="127" t="str">
        <x:v>ESL окупается не за счёт «экономии бумаги» как таковой, а за счёт совокупности: меньше ручной переоценки + меньше расхождений полка/касса + быстрее промо/markdown + дополнительные операции (pick-to-light и др.) при наличии.</x:v>
      </x:c>
      <x:c r="C7" s="128" t="str"/>
      <x:c r="D7" s="128" t="str"/>
      <x:c r="E7" s="128" t="str"/>
      <x:c r="F7" s="128" t="str"/>
      <x:c r="G7" s="128" t="str"/>
      <x:c r="H7" s="128" t="str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6" t="str">
        <x:v>Ограничение</x:v>
      </x:c>
      <x:c r="B8" s="127" t="str">
        <x:v>Если цены меняются редко, ассортимент небольшой и сотрудники почти не тратят время на переоценку, полный rollout обычно экономически слаб. Начинайте с пилота или одной категории.</x:v>
      </x:c>
      <x:c r="C8" s="128" t="str"/>
      <x:c r="D8" s="128" t="str"/>
      <x:c r="E8" s="128" t="str"/>
      <x:c r="F8" s="128" t="str"/>
      <x:c r="G8" s="128" t="str"/>
      <x:c r="H8" s="128" t="str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6" t="str">
        <x:v>Дата фактчека</x:v>
      </x:c>
      <x:c r="B9" s="127" t="str">
        <x:v>02.09.2026</x:v>
      </x:c>
      <x:c r="C9" s="128" t="str"/>
      <x:c r="D9" s="128" t="str"/>
      <x:c r="E9" s="128" t="str"/>
      <x:c r="F9" s="128" t="str"/>
      <x:c r="G9" s="128" t="str"/>
      <x:c r="H9" s="128" t="str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6" t="str">
        <x:v>Версия</x:v>
      </x:c>
      <x:c r="B10" s="127" t="str">
        <x:v>V1.0</x:v>
      </x:c>
      <x:c r="C10" s="128" t="str"/>
      <x:c r="D10" s="128" t="str"/>
      <x:c r="E10" s="128" t="str"/>
      <x:c r="F10" s="128" t="str"/>
      <x:c r="G10" s="128" t="str"/>
      <x:c r="H10" s="128" t="str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26" t="str">
        <x:v>Источник статьи</x:v>
      </x:c>
      <x:c r="B11" s="127" t="str">
        <x:v>Бизнес под микроскопом — рубрика «Технологии»</x:v>
      </x:c>
      <x:c r="C11" s="128" t="str"/>
      <x:c r="D11" s="128" t="str"/>
      <x:c r="E11" s="128" t="str"/>
      <x:c r="F11" s="128" t="str"/>
      <x:c r="G11" s="128" t="str"/>
      <x:c r="H11" s="128" t="str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/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9" t="str">
        <x:v>Цвет</x:v>
      </x:c>
      <x:c r="B13" s="129" t="str">
        <x:v>Значение</x:v>
      </x:c>
      <x:c r="C13" s="125" t="str"/>
      <x:c r="D13" s="125" t="str"/>
      <x:c r="E13" s="125" t="str"/>
      <x:c r="F13" s="125" t="str"/>
      <x:c r="G13" s="125" t="str"/>
      <x:c r="H13" s="125" t="str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Синий текст</x:v>
      </x:c>
      <x:c r="B14" s="125" t="str">
        <x:v>Ввод / сценарное допущение</x:v>
      </x:c>
      <x:c r="C14" s="125" t="str"/>
      <x:c r="D14" s="125" t="str"/>
      <x:c r="E14" s="125" t="str"/>
      <x:c r="F14" s="125" t="str"/>
      <x:c r="G14" s="125" t="str"/>
      <x:c r="H14" s="125" t="str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 t="str">
        <x:v>Зелёный текст</x:v>
      </x:c>
      <x:c r="B15" s="125" t="str">
        <x:v>Ссылка на другой лист</x:v>
      </x:c>
      <x:c r="C15" s="125" t="str"/>
      <x:c r="D15" s="125" t="str"/>
      <x:c r="E15" s="125" t="str"/>
      <x:c r="F15" s="125" t="str"/>
      <x:c r="G15" s="125" t="str"/>
      <x:c r="H15" s="125" t="str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 t="str">
        <x:v>Чёрный текст</x:v>
      </x:c>
      <x:c r="B16" s="125" t="str">
        <x:v>Формула / расчёт</x:v>
      </x:c>
      <x:c r="C16" s="125" t="str"/>
      <x:c r="D16" s="125" t="str"/>
      <x:c r="E16" s="125" t="str"/>
      <x:c r="F16" s="125" t="str"/>
      <x:c r="G16" s="125" t="str"/>
      <x:c r="H16" s="125" t="str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H2"/>
    <x:mergeCell ref="B4:H11"/>
    <x:mergeCell ref="B4:H4"/>
    <x:mergeCell ref="B5:H5"/>
    <x:mergeCell ref="B6:H6"/>
    <x:mergeCell ref="B7:H7"/>
    <x:mergeCell ref="B8:H8"/>
    <x:mergeCell ref="B9:H9"/>
    <x:mergeCell ref="B10:H10"/>
    <x:mergeCell ref="B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18" hidden="0" customWidth="1"/>
    <x:col min="4" max="4" width="64" hidden="0" customWidth="1"/>
  </x:cols>
  <x:sheetData>
    <x:row r="1" ht="30" customHeight="1">
      <x:c r="A1" s="178" t="str">
        <x:v>Inputs — параметры магазина и проекта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Параметр</x:v>
      </x:c>
      <x:c r="B4" s="180" t="str">
        <x:v>Значение</x:v>
      </x:c>
      <x:c r="C4" s="180" t="str">
        <x:v>Ед.</x:v>
      </x:c>
      <x:c r="D4" s="180" t="str">
        <x:v>Источник / пояснение</x:v>
      </x:c>
      <x:c r="E4" s="125"/>
      <x:c r="F4" s="125"/>
      <x:c r="G4" s="125"/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 t="str">
        <x:v>Количество ESL</x:v>
      </x:c>
      <x:c r="B5" s="137" t="n">
        <x:v>500</x:v>
      </x:c>
      <x:c r="C5" s="125" t="str">
        <x:v>шт.</x:v>
      </x:c>
      <x:c r="D5" s="138" t="str">
        <x:v>Сценарное допущение; замените на фактическое число полочных ценников</x:v>
      </x:c>
      <x:c r="E5" s="125"/>
      <x:c r="F5" s="125"/>
      <x:c r="G5" s="125"/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 t="str">
        <x:v>Средняя цена ESL</x:v>
      </x:c>
      <x:c r="B6" s="139" t="n">
        <x:v>750</x:v>
      </x:c>
      <x:c r="C6" s="125" t="str">
        <x:v>₽/шт.</x:v>
      </x:c>
      <x:c r="D6" s="138" t="str">
        <x:v>Сценарий. Публичные ориентиры 02.09.2026: MERTECH 2,13″ — 640 ₽; 2,67″ — 840 ₽; MY BEACON 2,13″ — от 690 ₽</x:v>
      </x:c>
      <x:c r="E6" s="125"/>
      <x:c r="F6" s="125"/>
      <x:c r="G6" s="125"/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5" t="str">
        <x:v>Количество базовых станций</x:v>
      </x:c>
      <x:c r="B7" s="137" t="n">
        <x:v>3</x:v>
      </x:c>
      <x:c r="C7" s="125" t="str">
        <x:v>шт.</x:v>
      </x:c>
      <x:c r="D7" s="138" t="str">
        <x:v>Сценарий. Требуется обследование покрытия</x:v>
      </x:c>
      <x:c r="E7" s="125"/>
      <x:c r="F7" s="125"/>
      <x:c r="G7" s="125"/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 t="str">
        <x:v>Цена базовой станции</x:v>
      </x:c>
      <x:c r="B8" s="139" t="n">
        <x:v>12500</x:v>
      </x:c>
      <x:c r="C8" s="125" t="str">
        <x:v>₽/шт.</x:v>
      </x:c>
      <x:c r="D8" s="138" t="str">
        <x:v>Сценарий между публичными ориентирами: MERTECH 10 550 ₽; MY BEACON от 14 900 ₽</x:v>
      </x:c>
      <x:c r="E8" s="125"/>
      <x:c r="F8" s="125"/>
      <x:c r="G8" s="125"/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 t="str">
        <x:v>Аксессуары / крепления</x:v>
      </x:c>
      <x:c r="B9" s="140" t="n">
        <x:v>0.12</x:v>
      </x:c>
      <x:c r="C9" s="125" t="str">
        <x:v>% от оборудования</x:v>
      </x:c>
      <x:c r="D9" s="138" t="str">
        <x:v>Сценарное допущение</x:v>
      </x:c>
      <x:c r="E9" s="125"/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 t="str">
        <x:v>Интеграция с учётной системой</x:v>
      </x:c>
      <x:c r="B10" s="139" t="n">
        <x:v>120000</x:v>
      </x:c>
      <x:c r="C10" s="125" t="str">
        <x:v>₽</x:v>
      </x:c>
      <x:c r="D10" s="138" t="str">
        <x:v>Сценарное допущение: публичной универсальной цены нет</x:v>
      </x:c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25" t="str">
        <x:v>Монтаж, привязка, обучение</x:v>
      </x:c>
      <x:c r="B11" s="139" t="n">
        <x:v>60000</x:v>
      </x:c>
      <x:c r="C11" s="125" t="str">
        <x:v>₽</x:v>
      </x:c>
      <x:c r="D11" s="138" t="str">
        <x:v>Сценарное допущение</x:v>
      </x:c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 t="str">
        <x:v>ПО / облачная лицензия</x:v>
      </x:c>
      <x:c r="B12" s="139" t="n">
        <x:v>3000</x:v>
      </x:c>
      <x:c r="C12" s="125" t="str">
        <x:v>₽/мес.</x:v>
      </x:c>
      <x:c r="D12" s="138" t="str">
        <x:v>Публичный ориентир MY BEACON: Standard до 500 ценников — 3 000 ₽/мес.</x:v>
      </x:c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 t="str">
        <x:v>Годовое обслуживание</x:v>
      </x:c>
      <x:c r="B13" s="140" t="n">
        <x:v>0.03</x:v>
      </x:c>
      <x:c r="C13" s="125" t="str">
        <x:v>% оборудования/год</x:v>
      </x:c>
      <x:c r="D13" s="138" t="str">
        <x:v>Сценарное допущение</x:v>
      </x:c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Горизонт модели</x:v>
      </x:c>
      <x:c r="B14" s="144" t="n">
        <x:v>5</x:v>
      </x:c>
      <x:c r="C14" s="125" t="str">
        <x:v>лет</x:v>
      </x:c>
      <x:c r="D14" s="138" t="str">
        <x:v>Сценарное допущение</x:v>
      </x:c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 t="str">
        <x:v>Текущая ручная работа с ценниками</x:v>
      </x:c>
      <x:c r="B15" s="144" t="n">
        <x:v>10</x:v>
      </x:c>
      <x:c r="C15" s="125" t="str">
        <x:v>ч/нед.</x:v>
      </x:c>
      <x:c r="D15" s="138" t="str">
        <x:v>Измерить baseline в своём магазине</x:v>
      </x:c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 t="str">
        <x:v>После ESL</x:v>
      </x:c>
      <x:c r="B16" s="144" t="n">
        <x:v>3</x:v>
      </x:c>
      <x:c r="C16" s="125" t="str">
        <x:v>ч/нед.</x:v>
      </x:c>
      <x:c r="D16" s="138" t="str">
        <x:v>Сценарное допущение; включает исключения, привязки и обслуживание</x:v>
      </x:c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 t="str">
        <x:v>Полная стоимость часа сотрудника</x:v>
      </x:c>
      <x:c r="B17" s="139" t="n">
        <x:v>550</x:v>
      </x:c>
      <x:c r="C17" s="125" t="str">
        <x:v>₽/ч</x:v>
      </x:c>
      <x:c r="D17" s="138" t="str">
        <x:v>Сценарное допущение; зарплата + взносы + накладные по методике бизнеса</x:v>
      </x:c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 t="str">
        <x:v>Печать / бумага / расходники</x:v>
      </x:c>
      <x:c r="B18" s="139" t="n">
        <x:v>1500</x:v>
      </x:c>
      <x:c r="C18" s="125" t="str">
        <x:v>₽/мес.</x:v>
      </x:c>
      <x:c r="D18" s="138" t="str">
        <x:v>Сценарное допущение</x:v>
      </x:c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 t="str">
        <x:v>Расхождения полка/касса</x:v>
      </x:c>
      <x:c r="B19" s="137" t="n">
        <x:v>3</x:v>
      </x:c>
      <x:c r="C19" s="125" t="str">
        <x:v>случ./мес.</x:v>
      </x:c>
      <x:c r="D19" s="138" t="str">
        <x:v>Измерить baseline</x:v>
      </x:c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 t="str">
        <x:v>Средняя прямая стоимость одного расхождения</x:v>
      </x:c>
      <x:c r="B20" s="139" t="n">
        <x:v>700</x:v>
      </x:c>
      <x:c r="C20" s="125" t="str">
        <x:v>₽/случ.</x:v>
      </x:c>
      <x:c r="D20" s="138" t="str">
        <x:v>Сценарное допущение: возврат разницы + время сотрудника; не включает репутационный эффект</x:v>
      </x:c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 t="str">
        <x:v>Доп. валовая прибыль от markdown / промо</x:v>
      </x:c>
      <x:c r="B21" s="139" t="n">
        <x:v>0</x:v>
      </x:c>
      <x:c r="C21" s="125" t="str">
        <x:v>₽/мес.</x:v>
      </x:c>
      <x:c r="D21" s="138" t="str">
        <x:v>По умолчанию 0, чтобы не завышать ROI. Добавлять только после пилота</x:v>
      </x:c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 t="str">
        <x:v>Доп. эффект pick-to-light / сборки</x:v>
      </x:c>
      <x:c r="B22" s="139" t="n">
        <x:v>0</x:v>
      </x:c>
      <x:c r="C22" s="125" t="str">
        <x:v>₽/мес.</x:v>
      </x:c>
      <x:c r="D22" s="138" t="str">
        <x:v>По умолчанию 0. Добавлять только если реально используется</x:v>
      </x:c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 t="str">
        <x:v>Целевой срок окупаемости</x:v>
      </x:c>
      <x:c r="B23" s="137" t="n">
        <x:v>36</x:v>
      </x:c>
      <x:c r="C23" s="125" t="str">
        <x:v>мес.</x:v>
      </x:c>
      <x:c r="D23" s="138" t="str">
        <x:v>Порог решения бизнеса</x:v>
      </x:c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 t="str">
        <x:v>Ставка дисконтирования</x:v>
      </x:c>
      <x:c r="B24" s="140" t="n">
        <x:v>0.2</x:v>
      </x:c>
      <x:c r="C24" s="125" t="str">
        <x:v>% годовых</x:v>
      </x:c>
      <x:c r="D24" s="138" t="str">
        <x:v>Сценарное допущение для NPV</x:v>
      </x:c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0" customHeight="1">
      <x:c r="A1" s="178" t="str">
        <x:v>TCO — полная стоимость владения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CAPEX</x:v>
      </x:c>
      <x:c r="B4" s="180" t="str">
        <x:v>Формула</x:v>
      </x:c>
      <x:c r="C4" s="180" t="str">
        <x:v>Сумма</x:v>
      </x:c>
      <x:c r="D4" s="125"/>
      <x:c r="E4" s="125"/>
      <x:c r="F4" s="125"/>
      <x:c r="G4" s="125"/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 t="str">
        <x:v>ESL-ценники</x:v>
      </x:c>
      <x:c r="B5" s="125" t="str">
        <x:v>Количество × цена</x:v>
      </x:c>
      <x:c r="C5" s="139" t="n">
        <x:f>Inputs!B5*Inputs!B6</x:f>
        <x:v>375000</x:v>
      </x:c>
      <x:c r="D5" s="125"/>
      <x:c r="E5" s="125"/>
      <x:c r="F5" s="125"/>
      <x:c r="G5" s="125"/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 t="str">
        <x:v>Базовые станции</x:v>
      </x:c>
      <x:c r="B6" s="125" t="str">
        <x:v>Количество × цена</x:v>
      </x:c>
      <x:c r="C6" s="139" t="n">
        <x:f>Inputs!B7*Inputs!B8</x:f>
        <x:v>37500</x:v>
      </x:c>
      <x:c r="D6" s="125"/>
      <x:c r="E6" s="125"/>
      <x:c r="F6" s="125"/>
      <x:c r="G6" s="125"/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5" t="str">
        <x:v>Крепления / аксессуары</x:v>
      </x:c>
      <x:c r="B7" s="125" t="str">
        <x:v>% от ESL + станций</x:v>
      </x:c>
      <x:c r="C7" s="139" t="n">
        <x:f>(C5+C6)*Inputs!B9</x:f>
        <x:v>49500</x:v>
      </x:c>
      <x:c r="D7" s="125"/>
      <x:c r="E7" s="125"/>
      <x:c r="F7" s="125"/>
      <x:c r="G7" s="125"/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 t="str">
        <x:v>Интеграция</x:v>
      </x:c>
      <x:c r="B8" s="125" t="str">
        <x:v>Разовая</x:v>
      </x:c>
      <x:c r="C8" s="139" t="n">
        <x:f>Inputs!B10</x:f>
        <x:v>120000</x:v>
      </x:c>
      <x:c r="D8" s="125"/>
      <x:c r="E8" s="125"/>
      <x:c r="F8" s="125"/>
      <x:c r="G8" s="125"/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 t="str">
        <x:v>Монтаж / привязка / обучение</x:v>
      </x:c>
      <x:c r="B9" s="125" t="str">
        <x:v>Разовая</x:v>
      </x:c>
      <x:c r="C9" s="139" t="n">
        <x:f>Inputs!B11</x:f>
        <x:v>60000</x:v>
      </x:c>
      <x:c r="D9" s="125"/>
      <x:c r="E9" s="125"/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 t="str">
        <x:v>ИТОГО CAPEX</x:v>
      </x:c>
      <x:c r="B10" s="125" t="str"/>
      <x:c r="C10" s="156" t="n">
        <x:f>SUM(C5:C9)</x:f>
        <x:v>642000</x:v>
      </x:c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25"/>
      <x:c r="B11" s="125"/>
      <x:c r="C11" s="125"/>
      <x:c r="D11" s="125"/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 ht="22" customHeight="1">
      <x:c r="A12" s="182" t="str">
        <x:v>OPEX и TCO по годам</x:v>
      </x:c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80" t="str">
        <x:v>Показатель</x:v>
      </x:c>
      <x:c r="B13" s="180" t="str">
        <x:v>Год 1</x:v>
      </x:c>
      <x:c r="C13" s="180" t="str">
        <x:v>Год 2</x:v>
      </x:c>
      <x:c r="D13" s="180" t="str">
        <x:v>Год 3</x:v>
      </x:c>
      <x:c r="E13" s="180" t="str">
        <x:v>Год 4</x:v>
      </x:c>
      <x:c r="F13" s="180" t="str">
        <x:v>Год 5</x:v>
      </x:c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ПО / лицензия</x:v>
      </x:c>
      <x:c r="B14" s="139" t="n">
        <x:f>Inputs!B12*12</x:f>
        <x:v>36000</x:v>
      </x:c>
      <x:c r="C14" s="139" t="n">
        <x:f>Inputs!B12*12</x:f>
        <x:v>36000</x:v>
      </x:c>
      <x:c r="D14" s="139" t="n">
        <x:f>Inputs!B12*12</x:f>
        <x:v>36000</x:v>
      </x:c>
      <x:c r="E14" s="139" t="n">
        <x:f>Inputs!B12*12</x:f>
        <x:v>36000</x:v>
      </x:c>
      <x:c r="F14" s="139" t="n">
        <x:f>Inputs!B12*12</x:f>
        <x:v>36000</x:v>
      </x:c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 t="str">
        <x:v>Обслуживание</x:v>
      </x:c>
      <x:c r="B15" s="139" t="n">
        <x:f>(C5+C6)*Inputs!B13</x:f>
        <x:v>12375</x:v>
      </x:c>
      <x:c r="C15" s="139" t="n">
        <x:f>(C5+C6)*Inputs!B13</x:f>
        <x:v>12375</x:v>
      </x:c>
      <x:c r="D15" s="139" t="n">
        <x:f>(C5+C6)*Inputs!B13</x:f>
        <x:v>12375</x:v>
      </x:c>
      <x:c r="E15" s="139" t="n">
        <x:f>(C5+C6)*Inputs!B13</x:f>
        <x:v>12375</x:v>
      </x:c>
      <x:c r="F15" s="139" t="n">
        <x:f>(C5+C6)*Inputs!B13</x:f>
        <x:v>12375</x:v>
      </x:c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 t="str">
        <x:v>ИТОГО OPEX</x:v>
      </x:c>
      <x:c r="B16" s="139" t="n">
        <x:f>SUM(B14:B15)</x:f>
        <x:v>48375</x:v>
      </x:c>
      <x:c r="C16" s="139" t="n">
        <x:f>SUM(C14:C15)</x:f>
        <x:v>48375</x:v>
      </x:c>
      <x:c r="D16" s="139" t="n">
        <x:f>SUM(D14:D15)</x:f>
        <x:v>48375</x:v>
      </x:c>
      <x:c r="E16" s="139" t="n">
        <x:f>SUM(E14:E15)</x:f>
        <x:v>48375</x:v>
      </x:c>
      <x:c r="F16" s="139" t="n">
        <x:f>SUM(F14:F15)</x:f>
        <x:v>48375</x:v>
      </x:c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 t="str">
        <x:v>CAPEX (только год 1)</x:v>
      </x:c>
      <x:c r="B17" s="139" t="n">
        <x:f>$C$10</x:f>
        <x:v>642000</x:v>
      </x:c>
      <x:c r="C17" s="139" t="n">
        <x:v>0</x:v>
      </x:c>
      <x:c r="D17" s="139" t="n">
        <x:v>0</x:v>
      </x:c>
      <x:c r="E17" s="139" t="n">
        <x:v>0</x:v>
      </x:c>
      <x:c r="F17" s="139" t="n">
        <x:v>0</x:v>
      </x:c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 t="str">
        <x:v>TCO накопительно</x:v>
      </x:c>
      <x:c r="B18" s="139" t="n">
        <x:f>B16+B17</x:f>
        <x:v>690375</x:v>
      </x:c>
      <x:c r="C18" s="139" t="n">
        <x:f>B18+C16+C17</x:f>
        <x:v>738750</x:v>
      </x:c>
      <x:c r="D18" s="139" t="n">
        <x:f>C18+D16+D17</x:f>
        <x:v>787125</x:v>
      </x:c>
      <x:c r="E18" s="139" t="n">
        <x:f>D18+E16+E17</x:f>
        <x:v>835500</x:v>
      </x:c>
      <x:c r="F18" s="139" t="n">
        <x:f>E18+F16+F17</x:f>
        <x:v>883875</x:v>
      </x:c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F2"/>
    <x:mergeCell ref="A12:F1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  <x:col min="3" max="3" width="4" hidden="0" customWidth="1"/>
    <x:col min="4" max="4" width="10" hidden="0" customWidth="1"/>
    <x:col min="5" max="5" width="18" hidden="0" customWidth="1"/>
    <x:col min="6" max="6" width="18" hidden="0" customWidth="1"/>
    <x:col min="7" max="7" width="20" hidden="0" customWidth="1"/>
  </x:cols>
  <x:sheetData>
    <x:row r="1" ht="30" customHeight="1">
      <x:c r="A1" s="178" t="str">
        <x:v>ROI — эффект, окупаемость и денежный поток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 ht="22" customHeight="1">
      <x:c r="A4" s="180" t="str">
        <x:v>Показатель</x:v>
      </x:c>
      <x:c r="B4" s="180" t="str">
        <x:v>Значение</x:v>
      </x:c>
      <x:c r="C4" s="125"/>
      <x:c r="D4" s="182" t="str">
        <x:v>60-месячный денежный поток</x:v>
      </x:c>
      <x:c r="E4" s="125"/>
      <x:c r="F4" s="125"/>
      <x:c r="G4" s="125"/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 t="str">
        <x:v>Экономия часов / нед.</x:v>
      </x:c>
      <x:c r="B5" s="143" t="n">
        <x:f>MAX(0,Inputs!B15-Inputs!B16)</x:f>
        <x:v>7</x:v>
      </x:c>
      <x:c r="C5" s="125"/>
      <x:c r="D5" s="180" t="str">
        <x:v>Месяц</x:v>
      </x:c>
      <x:c r="E5" s="180" t="str">
        <x:v>Чистый эффект</x:v>
      </x:c>
      <x:c r="F5" s="180" t="str">
        <x:v>Денежный поток</x:v>
      </x:c>
      <x:c r="G5" s="180" t="str">
        <x:v>Накопленный поток</x:v>
      </x:c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 t="str">
        <x:v>Экономия труда / мес.</x:v>
      </x:c>
      <x:c r="B6" s="141" t="n">
        <x:f>B5*4.33*Inputs!B17</x:f>
        <x:v>16670.5</x:v>
      </x:c>
      <x:c r="C6" s="125"/>
      <x:c r="D6" s="125" t="n">
        <x:v>0</x:v>
      </x:c>
      <x:c r="E6" s="139" t="n">
        <x:v>0</x:v>
      </x:c>
      <x:c r="F6" s="139" t="n">
        <x:f>-$B$15</x:f>
        <x:v>-642000</x:v>
      </x:c>
      <x:c r="G6" s="139" t="n">
        <x:f>F6</x:f>
        <x:v>-642000</x:v>
      </x:c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5" t="str">
        <x:v>Экономия печати / мес.</x:v>
      </x:c>
      <x:c r="B7" s="141" t="n">
        <x:f>Inputs!B18</x:f>
        <x:v>1500</x:v>
      </x:c>
      <x:c r="C7" s="125"/>
      <x:c r="D7" s="125" t="n">
        <x:v>1</x:v>
      </x:c>
      <x:c r="E7" s="139" t="n">
        <x:f>$B$14</x:f>
        <x:v>16239.25</x:v>
      </x:c>
      <x:c r="F7" s="139" t="n">
        <x:f>E7</x:f>
        <x:v>16239.25</x:v>
      </x:c>
      <x:c r="G7" s="139" t="n">
        <x:f>G6+F7</x:f>
        <x:v>-625760.75</x:v>
      </x:c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 t="str">
        <x:v>Снижение прямых потерь от расхождений / мес.</x:v>
      </x:c>
      <x:c r="B8" s="141" t="n">
        <x:f>Inputs!B19*Inputs!B20</x:f>
        <x:v>2100</x:v>
      </x:c>
      <x:c r="C8" s="125"/>
      <x:c r="D8" s="125" t="n">
        <x:v>2</x:v>
      </x:c>
      <x:c r="E8" s="139" t="n">
        <x:f>$B$14</x:f>
        <x:v>16239.25</x:v>
      </x:c>
      <x:c r="F8" s="139" t="n">
        <x:f>E8</x:f>
        <x:v>16239.25</x:v>
      </x:c>
      <x:c r="G8" s="139" t="n">
        <x:f>G7+F8</x:f>
        <x:v>-609521.5</x:v>
      </x:c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 t="str">
        <x:v>Доп. валовая прибыль от markdown / промо</x:v>
      </x:c>
      <x:c r="B9" s="141" t="n">
        <x:f>Inputs!B21</x:f>
        <x:v>0</x:v>
      </x:c>
      <x:c r="C9" s="125"/>
      <x:c r="D9" s="125" t="n">
        <x:v>3</x:v>
      </x:c>
      <x:c r="E9" s="139" t="n">
        <x:f>$B$14</x:f>
        <x:v>16239.25</x:v>
      </x:c>
      <x:c r="F9" s="139" t="n">
        <x:f>E9</x:f>
        <x:v>16239.25</x:v>
      </x:c>
      <x:c r="G9" s="139" t="n">
        <x:f>G8+F9</x:f>
        <x:v>-593282.25</x:v>
      </x:c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 t="str">
        <x:v>Доп. эффект pick-to-light / сборки</x:v>
      </x:c>
      <x:c r="B10" s="141" t="n">
        <x:f>Inputs!B22</x:f>
        <x:v>0</x:v>
      </x:c>
      <x:c r="C10" s="125"/>
      <x:c r="D10" s="125" t="n">
        <x:v>4</x:v>
      </x:c>
      <x:c r="E10" s="139" t="n">
        <x:f>$B$14</x:f>
        <x:v>16239.25</x:v>
      </x:c>
      <x:c r="F10" s="139" t="n">
        <x:f>E10</x:f>
        <x:v>16239.25</x:v>
      </x:c>
      <x:c r="G10" s="139" t="n">
        <x:f>G9+F10</x:f>
        <x:v>-577043</x:v>
      </x:c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25" t="str">
        <x:v>Валовой эффект / мес.</x:v>
      </x:c>
      <x:c r="B11" s="141" t="n">
        <x:f>SUM(B6:B10)</x:f>
        <x:v>20270.5</x:v>
      </x:c>
      <x:c r="C11" s="125"/>
      <x:c r="D11" s="125" t="n">
        <x:v>5</x:v>
      </x:c>
      <x:c r="E11" s="139" t="n">
        <x:f>$B$14</x:f>
        <x:v>16239.25</x:v>
      </x:c>
      <x:c r="F11" s="139" t="n">
        <x:f>E11</x:f>
        <x:v>16239.25</x:v>
      </x:c>
      <x:c r="G11" s="139" t="n">
        <x:f>G10+F11</x:f>
        <x:v>-560803.75</x:v>
      </x:c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 t="str">
        <x:v>ПО / лицензия / мес.</x:v>
      </x:c>
      <x:c r="B12" s="141" t="n">
        <x:f>Inputs!B12</x:f>
        <x:v>3000</x:v>
      </x:c>
      <x:c r="C12" s="125"/>
      <x:c r="D12" s="125" t="n">
        <x:v>6</x:v>
      </x:c>
      <x:c r="E12" s="139" t="n">
        <x:f>$B$14</x:f>
        <x:v>16239.25</x:v>
      </x:c>
      <x:c r="F12" s="139" t="n">
        <x:f>E12</x:f>
        <x:v>16239.25</x:v>
      </x:c>
      <x:c r="G12" s="139" t="n">
        <x:f>G11+F12</x:f>
        <x:v>-544564.5</x:v>
      </x:c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 t="str">
        <x:v>Обслуживание / мес.</x:v>
      </x:c>
      <x:c r="B13" s="141" t="n">
        <x:f>(TCO!C5+TCO!C6)*Inputs!B13/12</x:f>
        <x:v>1031.25</x:v>
      </x:c>
      <x:c r="C13" s="125"/>
      <x:c r="D13" s="125" t="n">
        <x:v>7</x:v>
      </x:c>
      <x:c r="E13" s="139" t="n">
        <x:f>$B$14</x:f>
        <x:v>16239.25</x:v>
      </x:c>
      <x:c r="F13" s="139" t="n">
        <x:f>E13</x:f>
        <x:v>16239.25</x:v>
      </x:c>
      <x:c r="G13" s="139" t="n">
        <x:f>G12+F13</x:f>
        <x:v>-528325.25</x:v>
      </x:c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Чистый эффект / мес.</x:v>
      </x:c>
      <x:c r="B14" s="141" t="n">
        <x:f>B11-B12-B13</x:f>
        <x:v>16239.25</x:v>
      </x:c>
      <x:c r="C14" s="125"/>
      <x:c r="D14" s="125" t="n">
        <x:v>8</x:v>
      </x:c>
      <x:c r="E14" s="139" t="n">
        <x:f>$B$14</x:f>
        <x:v>16239.25</x:v>
      </x:c>
      <x:c r="F14" s="139" t="n">
        <x:f>E14</x:f>
        <x:v>16239.25</x:v>
      </x:c>
      <x:c r="G14" s="139" t="n">
        <x:f>G13+F14</x:f>
        <x:v>-512086</x:v>
      </x:c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 t="str">
        <x:v>CAPEX</x:v>
      </x:c>
      <x:c r="B15" s="139" t="n">
        <x:f>TCO!C10</x:f>
        <x:v>642000</x:v>
      </x:c>
      <x:c r="C15" s="125"/>
      <x:c r="D15" s="125" t="n">
        <x:v>9</x:v>
      </x:c>
      <x:c r="E15" s="139" t="n">
        <x:f>$B$14</x:f>
        <x:v>16239.25</x:v>
      </x:c>
      <x:c r="F15" s="139" t="n">
        <x:f>E15</x:f>
        <x:v>16239.25</x:v>
      </x:c>
      <x:c r="G15" s="139" t="n">
        <x:f>G14+F15</x:f>
        <x:v>-495846.75</x:v>
      </x:c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 t="str">
        <x:v>Простая окупаемость</x:v>
      </x:c>
      <x:c r="B16" s="160" t="n">
        <x:f>IF(B14&lt;=0,999,B15/B14)</x:f>
        <x:v>39.53384546700125</x:v>
      </x:c>
      <x:c r="C16" s="125"/>
      <x:c r="D16" s="125" t="n">
        <x:v>10</x:v>
      </x:c>
      <x:c r="E16" s="139" t="n">
        <x:f>$B$14</x:f>
        <x:v>16239.25</x:v>
      </x:c>
      <x:c r="F16" s="139" t="n">
        <x:f>E16</x:f>
        <x:v>16239.25</x:v>
      </x:c>
      <x:c r="G16" s="139" t="n">
        <x:f>G15+F16</x:f>
        <x:v>-479607.5</x:v>
      </x:c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 t="str">
        <x:v>ROI 5 лет</x:v>
      </x:c>
      <x:c r="B17" s="140" t="n">
        <x:f>IF(B15=0,0,((B14*60)-B15-(B12+B13)*60)/B15)</x:f>
        <x:v>0.14093457943925233</x:v>
      </x:c>
      <x:c r="C17" s="125"/>
      <x:c r="D17" s="125" t="n">
        <x:v>11</x:v>
      </x:c>
      <x:c r="E17" s="139" t="n">
        <x:f>$B$14</x:f>
        <x:v>16239.25</x:v>
      </x:c>
      <x:c r="F17" s="139" t="n">
        <x:f>E17</x:f>
        <x:v>16239.25</x:v>
      </x:c>
      <x:c r="G17" s="139" t="n">
        <x:f>G16+F17</x:f>
        <x:v>-463368.25</x:v>
      </x:c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 t="str">
        <x:v>Требуемая экономия труда для цели</x:v>
      </x:c>
      <x:c r="B18" s="143" t="n">
        <x:f>MAX(0,(B15/Inputs!B23+B12+B13-B7-B8-B9-B10)/(4.33*Inputs!B17))</x:f>
        <x:v>7.669361046959199</x:v>
      </x:c>
      <x:c r="C18" s="125"/>
      <x:c r="D18" s="125" t="n">
        <x:v>12</x:v>
      </x:c>
      <x:c r="E18" s="139" t="n">
        <x:f>$B$14</x:f>
        <x:v>16239.25</x:v>
      </x:c>
      <x:c r="F18" s="139" t="n">
        <x:f>E18</x:f>
        <x:v>16239.25</x:v>
      </x:c>
      <x:c r="G18" s="139" t="n">
        <x:f>G17+F18</x:f>
        <x:v>-447129</x:v>
      </x:c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 t="n">
        <x:v>13</x:v>
      </x:c>
      <x:c r="E19" s="139" t="n">
        <x:f>$B$14</x:f>
        <x:v>16239.25</x:v>
      </x:c>
      <x:c r="F19" s="139" t="n">
        <x:f>E19</x:f>
        <x:v>16239.25</x:v>
      </x:c>
      <x:c r="G19" s="139" t="n">
        <x:f>G18+F19</x:f>
        <x:v>-430889.75</x:v>
      </x:c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 t="n">
        <x:v>14</x:v>
      </x:c>
      <x:c r="E20" s="139" t="n">
        <x:f>$B$14</x:f>
        <x:v>16239.25</x:v>
      </x:c>
      <x:c r="F20" s="139" t="n">
        <x:f>E20</x:f>
        <x:v>16239.25</x:v>
      </x:c>
      <x:c r="G20" s="139" t="n">
        <x:f>G19+F20</x:f>
        <x:v>-414650.5</x:v>
      </x:c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 t="n">
        <x:v>15</x:v>
      </x:c>
      <x:c r="E21" s="139" t="n">
        <x:f>$B$14</x:f>
        <x:v>16239.25</x:v>
      </x:c>
      <x:c r="F21" s="139" t="n">
        <x:f>E21</x:f>
        <x:v>16239.25</x:v>
      </x:c>
      <x:c r="G21" s="139" t="n">
        <x:f>G20+F21</x:f>
        <x:v>-398411.25</x:v>
      </x:c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 t="n">
        <x:v>16</x:v>
      </x:c>
      <x:c r="E22" s="139" t="n">
        <x:f>$B$14</x:f>
        <x:v>16239.25</x:v>
      </x:c>
      <x:c r="F22" s="139" t="n">
        <x:f>E22</x:f>
        <x:v>16239.25</x:v>
      </x:c>
      <x:c r="G22" s="139" t="n">
        <x:f>G21+F22</x:f>
        <x:v>-382172</x:v>
      </x:c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 t="n">
        <x:v>17</x:v>
      </x:c>
      <x:c r="E23" s="139" t="n">
        <x:f>$B$14</x:f>
        <x:v>16239.25</x:v>
      </x:c>
      <x:c r="F23" s="139" t="n">
        <x:f>E23</x:f>
        <x:v>16239.25</x:v>
      </x:c>
      <x:c r="G23" s="139" t="n">
        <x:f>G22+F23</x:f>
        <x:v>-365932.75</x:v>
      </x:c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 t="n">
        <x:v>18</x:v>
      </x:c>
      <x:c r="E24" s="139" t="n">
        <x:f>$B$14</x:f>
        <x:v>16239.25</x:v>
      </x:c>
      <x:c r="F24" s="139" t="n">
        <x:f>E24</x:f>
        <x:v>16239.25</x:v>
      </x:c>
      <x:c r="G24" s="139" t="n">
        <x:f>G23+F24</x:f>
        <x:v>-349693.5</x:v>
      </x:c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 t="n">
        <x:v>19</x:v>
      </x:c>
      <x:c r="E25" s="139" t="n">
        <x:f>$B$14</x:f>
        <x:v>16239.25</x:v>
      </x:c>
      <x:c r="F25" s="139" t="n">
        <x:f>E25</x:f>
        <x:v>16239.25</x:v>
      </x:c>
      <x:c r="G25" s="139" t="n">
        <x:f>G24+F25</x:f>
        <x:v>-333454.25</x:v>
      </x:c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 t="n">
        <x:v>20</x:v>
      </x:c>
      <x:c r="E26" s="139" t="n">
        <x:f>$B$14</x:f>
        <x:v>16239.25</x:v>
      </x:c>
      <x:c r="F26" s="139" t="n">
        <x:f>E26</x:f>
        <x:v>16239.25</x:v>
      </x:c>
      <x:c r="G26" s="139" t="n">
        <x:f>G25+F26</x:f>
        <x:v>-317215</x:v>
      </x:c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 t="n">
        <x:v>21</x:v>
      </x:c>
      <x:c r="E27" s="139" t="n">
        <x:f>$B$14</x:f>
        <x:v>16239.25</x:v>
      </x:c>
      <x:c r="F27" s="139" t="n">
        <x:f>E27</x:f>
        <x:v>16239.25</x:v>
      </x:c>
      <x:c r="G27" s="139" t="n">
        <x:f>G26+F27</x:f>
        <x:v>-300975.75</x:v>
      </x:c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 t="n">
        <x:v>22</x:v>
      </x:c>
      <x:c r="E28" s="139" t="n">
        <x:f>$B$14</x:f>
        <x:v>16239.25</x:v>
      </x:c>
      <x:c r="F28" s="139" t="n">
        <x:f>E28</x:f>
        <x:v>16239.25</x:v>
      </x:c>
      <x:c r="G28" s="139" t="n">
        <x:f>G27+F28</x:f>
        <x:v>-284736.5</x:v>
      </x:c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 t="n">
        <x:v>23</x:v>
      </x:c>
      <x:c r="E29" s="139" t="n">
        <x:f>$B$14</x:f>
        <x:v>16239.25</x:v>
      </x:c>
      <x:c r="F29" s="139" t="n">
        <x:f>E29</x:f>
        <x:v>16239.25</x:v>
      </x:c>
      <x:c r="G29" s="139" t="n">
        <x:f>G28+F29</x:f>
        <x:v>-268497.25</x:v>
      </x:c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 t="n">
        <x:v>24</x:v>
      </x:c>
      <x:c r="E30" s="139" t="n">
        <x:f>$B$14</x:f>
        <x:v>16239.25</x:v>
      </x:c>
      <x:c r="F30" s="139" t="n">
        <x:f>E30</x:f>
        <x:v>16239.25</x:v>
      </x:c>
      <x:c r="G30" s="139" t="n">
        <x:f>G29+F30</x:f>
        <x:v>-252258</x:v>
      </x:c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 t="n">
        <x:v>25</x:v>
      </x:c>
      <x:c r="E31" s="139" t="n">
        <x:f>$B$14</x:f>
        <x:v>16239.25</x:v>
      </x:c>
      <x:c r="F31" s="139" t="n">
        <x:f>E31</x:f>
        <x:v>16239.25</x:v>
      </x:c>
      <x:c r="G31" s="139" t="n">
        <x:f>G30+F31</x:f>
        <x:v>-236018.75</x:v>
      </x:c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 t="n">
        <x:v>26</x:v>
      </x:c>
      <x:c r="E32" s="139" t="n">
        <x:f>$B$14</x:f>
        <x:v>16239.25</x:v>
      </x:c>
      <x:c r="F32" s="139" t="n">
        <x:f>E32</x:f>
        <x:v>16239.25</x:v>
      </x:c>
      <x:c r="G32" s="139" t="n">
        <x:f>G31+F32</x:f>
        <x:v>-219779.5</x:v>
      </x:c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 t="n">
        <x:v>27</x:v>
      </x:c>
      <x:c r="E33" s="139" t="n">
        <x:f>$B$14</x:f>
        <x:v>16239.25</x:v>
      </x:c>
      <x:c r="F33" s="139" t="n">
        <x:f>E33</x:f>
        <x:v>16239.25</x:v>
      </x:c>
      <x:c r="G33" s="139" t="n">
        <x:f>G32+F33</x:f>
        <x:v>-203540.25</x:v>
      </x:c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 t="n">
        <x:v>28</x:v>
      </x:c>
      <x:c r="E34" s="139" t="n">
        <x:f>$B$14</x:f>
        <x:v>16239.25</x:v>
      </x:c>
      <x:c r="F34" s="139" t="n">
        <x:f>E34</x:f>
        <x:v>16239.25</x:v>
      </x:c>
      <x:c r="G34" s="139" t="n">
        <x:f>G33+F34</x:f>
        <x:v>-187301</x:v>
      </x:c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 t="n">
        <x:v>29</x:v>
      </x:c>
      <x:c r="E35" s="139" t="n">
        <x:f>$B$14</x:f>
        <x:v>16239.25</x:v>
      </x:c>
      <x:c r="F35" s="139" t="n">
        <x:f>E35</x:f>
        <x:v>16239.25</x:v>
      </x:c>
      <x:c r="G35" s="139" t="n">
        <x:f>G34+F35</x:f>
        <x:v>-171061.75</x:v>
      </x:c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 t="n">
        <x:v>30</x:v>
      </x:c>
      <x:c r="E36" s="139" t="n">
        <x:f>$B$14</x:f>
        <x:v>16239.25</x:v>
      </x:c>
      <x:c r="F36" s="139" t="n">
        <x:f>E36</x:f>
        <x:v>16239.25</x:v>
      </x:c>
      <x:c r="G36" s="139" t="n">
        <x:f>G35+F36</x:f>
        <x:v>-154822.5</x:v>
      </x:c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 t="n">
        <x:v>31</x:v>
      </x:c>
      <x:c r="E37" s="139" t="n">
        <x:f>$B$14</x:f>
        <x:v>16239.25</x:v>
      </x:c>
      <x:c r="F37" s="139" t="n">
        <x:f>E37</x:f>
        <x:v>16239.25</x:v>
      </x:c>
      <x:c r="G37" s="139" t="n">
        <x:f>G36+F37</x:f>
        <x:v>-138583.25</x:v>
      </x:c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 t="n">
        <x:v>32</x:v>
      </x:c>
      <x:c r="E38" s="139" t="n">
        <x:f>$B$14</x:f>
        <x:v>16239.25</x:v>
      </x:c>
      <x:c r="F38" s="139" t="n">
        <x:f>E38</x:f>
        <x:v>16239.25</x:v>
      </x:c>
      <x:c r="G38" s="139" t="n">
        <x:f>G37+F38</x:f>
        <x:v>-122344</x:v>
      </x:c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 t="n">
        <x:v>33</x:v>
      </x:c>
      <x:c r="E39" s="139" t="n">
        <x:f>$B$14</x:f>
        <x:v>16239.25</x:v>
      </x:c>
      <x:c r="F39" s="139" t="n">
        <x:f>E39</x:f>
        <x:v>16239.25</x:v>
      </x:c>
      <x:c r="G39" s="139" t="n">
        <x:f>G38+F39</x:f>
        <x:v>-106104.75</x:v>
      </x:c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 t="n">
        <x:v>34</x:v>
      </x:c>
      <x:c r="E40" s="139" t="n">
        <x:f>$B$14</x:f>
        <x:v>16239.25</x:v>
      </x:c>
      <x:c r="F40" s="139" t="n">
        <x:f>E40</x:f>
        <x:v>16239.25</x:v>
      </x:c>
      <x:c r="G40" s="139" t="n">
        <x:f>G39+F40</x:f>
        <x:v>-89865.5</x:v>
      </x:c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 t="n">
        <x:v>35</x:v>
      </x:c>
      <x:c r="E41" s="139" t="n">
        <x:f>$B$14</x:f>
        <x:v>16239.25</x:v>
      </x:c>
      <x:c r="F41" s="139" t="n">
        <x:f>E41</x:f>
        <x:v>16239.25</x:v>
      </x:c>
      <x:c r="G41" s="139" t="n">
        <x:f>G40+F41</x:f>
        <x:v>-73626.25</x:v>
      </x:c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 t="n">
        <x:v>36</x:v>
      </x:c>
      <x:c r="E42" s="139" t="n">
        <x:f>$B$14</x:f>
        <x:v>16239.25</x:v>
      </x:c>
      <x:c r="F42" s="139" t="n">
        <x:f>E42</x:f>
        <x:v>16239.25</x:v>
      </x:c>
      <x:c r="G42" s="139" t="n">
        <x:f>G41+F42</x:f>
        <x:v>-57387</x:v>
      </x:c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 t="n">
        <x:v>37</x:v>
      </x:c>
      <x:c r="E43" s="139" t="n">
        <x:f>$B$14</x:f>
        <x:v>16239.25</x:v>
      </x:c>
      <x:c r="F43" s="139" t="n">
        <x:f>E43</x:f>
        <x:v>16239.25</x:v>
      </x:c>
      <x:c r="G43" s="139" t="n">
        <x:f>G42+F43</x:f>
        <x:v>-41147.75</x:v>
      </x:c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 t="n">
        <x:v>38</x:v>
      </x:c>
      <x:c r="E44" s="139" t="n">
        <x:f>$B$14</x:f>
        <x:v>16239.25</x:v>
      </x:c>
      <x:c r="F44" s="139" t="n">
        <x:f>E44</x:f>
        <x:v>16239.25</x:v>
      </x:c>
      <x:c r="G44" s="139" t="n">
        <x:f>G43+F44</x:f>
        <x:v>-24908.5</x:v>
      </x:c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 t="n">
        <x:v>39</x:v>
      </x:c>
      <x:c r="E45" s="139" t="n">
        <x:f>$B$14</x:f>
        <x:v>16239.25</x:v>
      </x:c>
      <x:c r="F45" s="139" t="n">
        <x:f>E45</x:f>
        <x:v>16239.25</x:v>
      </x:c>
      <x:c r="G45" s="139" t="n">
        <x:f>G44+F45</x:f>
        <x:v>-8669.25</x:v>
      </x:c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 t="n">
        <x:v>40</x:v>
      </x:c>
      <x:c r="E46" s="139" t="n">
        <x:f>$B$14</x:f>
        <x:v>16239.25</x:v>
      </x:c>
      <x:c r="F46" s="139" t="n">
        <x:f>E46</x:f>
        <x:v>16239.25</x:v>
      </x:c>
      <x:c r="G46" s="139" t="n">
        <x:f>G45+F46</x:f>
        <x:v>7570</x:v>
      </x:c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 t="n">
        <x:v>41</x:v>
      </x:c>
      <x:c r="E47" s="139" t="n">
        <x:f>$B$14</x:f>
        <x:v>16239.25</x:v>
      </x:c>
      <x:c r="F47" s="139" t="n">
        <x:f>E47</x:f>
        <x:v>16239.25</x:v>
      </x:c>
      <x:c r="G47" s="139" t="n">
        <x:f>G46+F47</x:f>
        <x:v>23809.25</x:v>
      </x:c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 t="n">
        <x:v>42</x:v>
      </x:c>
      <x:c r="E48" s="139" t="n">
        <x:f>$B$14</x:f>
        <x:v>16239.25</x:v>
      </x:c>
      <x:c r="F48" s="139" t="n">
        <x:f>E48</x:f>
        <x:v>16239.25</x:v>
      </x:c>
      <x:c r="G48" s="139" t="n">
        <x:f>G47+F48</x:f>
        <x:v>40048.5</x:v>
      </x:c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 t="n">
        <x:v>43</x:v>
      </x:c>
      <x:c r="E49" s="139" t="n">
        <x:f>$B$14</x:f>
        <x:v>16239.25</x:v>
      </x:c>
      <x:c r="F49" s="139" t="n">
        <x:f>E49</x:f>
        <x:v>16239.25</x:v>
      </x:c>
      <x:c r="G49" s="139" t="n">
        <x:f>G48+F49</x:f>
        <x:v>56287.75</x:v>
      </x:c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 t="n">
        <x:v>44</x:v>
      </x:c>
      <x:c r="E50" s="139" t="n">
        <x:f>$B$14</x:f>
        <x:v>16239.25</x:v>
      </x:c>
      <x:c r="F50" s="139" t="n">
        <x:f>E50</x:f>
        <x:v>16239.25</x:v>
      </x:c>
      <x:c r="G50" s="139" t="n">
        <x:f>G49+F50</x:f>
        <x:v>72527</x:v>
      </x:c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 t="n">
        <x:v>45</x:v>
      </x:c>
      <x:c r="E51" s="139" t="n">
        <x:f>$B$14</x:f>
        <x:v>16239.25</x:v>
      </x:c>
      <x:c r="F51" s="139" t="n">
        <x:f>E51</x:f>
        <x:v>16239.25</x:v>
      </x:c>
      <x:c r="G51" s="139" t="n">
        <x:f>G50+F51</x:f>
        <x:v>88766.25</x:v>
      </x:c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 t="n">
        <x:v>46</x:v>
      </x:c>
      <x:c r="E52" s="139" t="n">
        <x:f>$B$14</x:f>
        <x:v>16239.25</x:v>
      </x:c>
      <x:c r="F52" s="139" t="n">
        <x:f>E52</x:f>
        <x:v>16239.25</x:v>
      </x:c>
      <x:c r="G52" s="139" t="n">
        <x:f>G51+F52</x:f>
        <x:v>105005.5</x:v>
      </x:c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 t="n">
        <x:v>47</x:v>
      </x:c>
      <x:c r="E53" s="139" t="n">
        <x:f>$B$14</x:f>
        <x:v>16239.25</x:v>
      </x:c>
      <x:c r="F53" s="139" t="n">
        <x:f>E53</x:f>
        <x:v>16239.25</x:v>
      </x:c>
      <x:c r="G53" s="139" t="n">
        <x:f>G52+F53</x:f>
        <x:v>121244.75</x:v>
      </x:c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 t="n">
        <x:v>48</x:v>
      </x:c>
      <x:c r="E54" s="139" t="n">
        <x:f>$B$14</x:f>
        <x:v>16239.25</x:v>
      </x:c>
      <x:c r="F54" s="139" t="n">
        <x:f>E54</x:f>
        <x:v>16239.25</x:v>
      </x:c>
      <x:c r="G54" s="139" t="n">
        <x:f>G53+F54</x:f>
        <x:v>137484</x:v>
      </x:c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 t="n">
        <x:v>49</x:v>
      </x:c>
      <x:c r="E55" s="139" t="n">
        <x:f>$B$14</x:f>
        <x:v>16239.25</x:v>
      </x:c>
      <x:c r="F55" s="139" t="n">
        <x:f>E55</x:f>
        <x:v>16239.25</x:v>
      </x:c>
      <x:c r="G55" s="139" t="n">
        <x:f>G54+F55</x:f>
        <x:v>153723.25</x:v>
      </x:c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 t="n">
        <x:v>50</x:v>
      </x:c>
      <x:c r="E56" s="139" t="n">
        <x:f>$B$14</x:f>
        <x:v>16239.25</x:v>
      </x:c>
      <x:c r="F56" s="139" t="n">
        <x:f>E56</x:f>
        <x:v>16239.25</x:v>
      </x:c>
      <x:c r="G56" s="139" t="n">
        <x:f>G55+F56</x:f>
        <x:v>169962.5</x:v>
      </x:c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 t="n">
        <x:v>51</x:v>
      </x:c>
      <x:c r="E57" s="139" t="n">
        <x:f>$B$14</x:f>
        <x:v>16239.25</x:v>
      </x:c>
      <x:c r="F57" s="139" t="n">
        <x:f>E57</x:f>
        <x:v>16239.25</x:v>
      </x:c>
      <x:c r="G57" s="139" t="n">
        <x:f>G56+F57</x:f>
        <x:v>186201.75</x:v>
      </x:c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 t="n">
        <x:v>52</x:v>
      </x:c>
      <x:c r="E58" s="139" t="n">
        <x:f>$B$14</x:f>
        <x:v>16239.25</x:v>
      </x:c>
      <x:c r="F58" s="139" t="n">
        <x:f>E58</x:f>
        <x:v>16239.25</x:v>
      </x:c>
      <x:c r="G58" s="139" t="n">
        <x:f>G57+F58</x:f>
        <x:v>202441</x:v>
      </x:c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 t="n">
        <x:v>53</x:v>
      </x:c>
      <x:c r="E59" s="139" t="n">
        <x:f>$B$14</x:f>
        <x:v>16239.25</x:v>
      </x:c>
      <x:c r="F59" s="139" t="n">
        <x:f>E59</x:f>
        <x:v>16239.25</x:v>
      </x:c>
      <x:c r="G59" s="139" t="n">
        <x:f>G58+F59</x:f>
        <x:v>218680.25</x:v>
      </x:c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 t="n">
        <x:v>54</x:v>
      </x:c>
      <x:c r="E60" s="139" t="n">
        <x:f>$B$14</x:f>
        <x:v>16239.25</x:v>
      </x:c>
      <x:c r="F60" s="139" t="n">
        <x:f>E60</x:f>
        <x:v>16239.25</x:v>
      </x:c>
      <x:c r="G60" s="139" t="n">
        <x:f>G59+F60</x:f>
        <x:v>234919.5</x:v>
      </x:c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 t="n">
        <x:v>55</x:v>
      </x:c>
      <x:c r="E61" s="139" t="n">
        <x:f>$B$14</x:f>
        <x:v>16239.25</x:v>
      </x:c>
      <x:c r="F61" s="139" t="n">
        <x:f>E61</x:f>
        <x:v>16239.25</x:v>
      </x:c>
      <x:c r="G61" s="139" t="n">
        <x:f>G60+F61</x:f>
        <x:v>251158.75</x:v>
      </x:c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 t="n">
        <x:v>56</x:v>
      </x:c>
      <x:c r="E62" s="139" t="n">
        <x:f>$B$14</x:f>
        <x:v>16239.25</x:v>
      </x:c>
      <x:c r="F62" s="139" t="n">
        <x:f>E62</x:f>
        <x:v>16239.25</x:v>
      </x:c>
      <x:c r="G62" s="139" t="n">
        <x:f>G61+F62</x:f>
        <x:v>267398</x:v>
      </x:c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 t="n">
        <x:v>57</x:v>
      </x:c>
      <x:c r="E63" s="139" t="n">
        <x:f>$B$14</x:f>
        <x:v>16239.25</x:v>
      </x:c>
      <x:c r="F63" s="139" t="n">
        <x:f>E63</x:f>
        <x:v>16239.25</x:v>
      </x:c>
      <x:c r="G63" s="139" t="n">
        <x:f>G62+F63</x:f>
        <x:v>283637.25</x:v>
      </x:c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 t="n">
        <x:v>58</x:v>
      </x:c>
      <x:c r="E64" s="139" t="n">
        <x:f>$B$14</x:f>
        <x:v>16239.25</x:v>
      </x:c>
      <x:c r="F64" s="139" t="n">
        <x:f>E64</x:f>
        <x:v>16239.25</x:v>
      </x:c>
      <x:c r="G64" s="139" t="n">
        <x:f>G63+F64</x:f>
        <x:v>299876.5</x:v>
      </x:c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 t="n">
        <x:v>59</x:v>
      </x:c>
      <x:c r="E65" s="139" t="n">
        <x:f>$B$14</x:f>
        <x:v>16239.25</x:v>
      </x:c>
      <x:c r="F65" s="139" t="n">
        <x:f>E65</x:f>
        <x:v>16239.25</x:v>
      </x:c>
      <x:c r="G65" s="139" t="n">
        <x:f>G64+F65</x:f>
        <x:v>316115.75</x:v>
      </x:c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 t="n">
        <x:v>60</x:v>
      </x:c>
      <x:c r="E66" s="139" t="n">
        <x:f>$B$14</x:f>
        <x:v>16239.25</x:v>
      </x:c>
      <x:c r="F66" s="139" t="n">
        <x:f>E66</x:f>
        <x:v>16239.25</x:v>
      </x:c>
      <x:c r="G66" s="139" t="n">
        <x:f>G65+F66</x:f>
        <x:v>332355</x:v>
      </x:c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G2"/>
    <x:mergeCell ref="D4:G4"/>
  </x:mergeCells>
  <x:conditionalFormatting sqref="G6:G6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0" hidden="0" customWidth="1"/>
    <x:col min="3" max="3" width="12" hidden="0" customWidth="1"/>
    <x:col min="4" max="4" width="10" hidden="0" customWidth="1"/>
    <x:col min="5" max="5" width="14" hidden="0" customWidth="1"/>
    <x:col min="6" max="6" width="14" hidden="0" customWidth="1"/>
    <x:col min="7" max="7" width="10" hidden="0" customWidth="1"/>
    <x:col min="8" max="8" width="10" hidden="0" customWidth="1"/>
    <x:col min="9" max="9" width="12" hidden="0" customWidth="1"/>
    <x:col min="10" max="10" width="12" hidden="0" customWidth="1"/>
    <x:col min="11" max="11" width="15" hidden="0" customWidth="1"/>
    <x:col min="12" max="12" width="15" hidden="0" customWidth="1"/>
    <x:col min="13" max="13" width="15" hidden="0" customWidth="1"/>
  </x:cols>
  <x:sheetData>
    <x:row r="1" ht="30" customHeight="1">
      <x:c r="A1" s="178" t="str">
        <x:v>Scenarios — когда ESL начинает окупаться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Сценарий</x:v>
      </x:c>
      <x:c r="B4" s="180" t="str">
        <x:v>ESL, шт.</x:v>
      </x:c>
      <x:c r="C4" s="180" t="str">
        <x:v>Цена ESL</x:v>
      </x:c>
      <x:c r="D4" s="180" t="str">
        <x:v>Станции</x:v>
      </x:c>
      <x:c r="E4" s="180" t="str">
        <x:v>Интеграция</x:v>
      </x:c>
      <x:c r="F4" s="180" t="str">
        <x:v>Лицензия/мес.</x:v>
      </x:c>
      <x:c r="G4" s="180" t="str">
        <x:v>Часы до</x:v>
      </x:c>
      <x:c r="H4" s="180" t="str">
        <x:v>Часы после</x:v>
      </x:c>
      <x:c r="I4" s="180" t="str">
        <x:v>Цена часа</x:v>
      </x:c>
      <x:c r="J4" s="180" t="str">
        <x:v>Ошибки/мес.</x:v>
      </x:c>
      <x:c r="K4" s="180" t="str">
        <x:v>Стоимость ошибки</x:v>
      </x:c>
      <x:c r="L4" s="180" t="str">
        <x:v>CAPEX</x:v>
      </x:c>
      <x:c r="M4" s="180" t="str">
        <x:v>Окупаемость</x:v>
      </x:c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 t="str">
        <x:v>WEAK — цены меняются редко</x:v>
      </x:c>
      <x:c r="B5" s="125" t="n">
        <x:v>500</x:v>
      </x:c>
      <x:c r="C5" s="139" t="n">
        <x:v>800</x:v>
      </x:c>
      <x:c r="D5" s="125" t="n">
        <x:v>3</x:v>
      </x:c>
      <x:c r="E5" s="139" t="n">
        <x:v>150000</x:v>
      </x:c>
      <x:c r="F5" s="139" t="n">
        <x:v>3000</x:v>
      </x:c>
      <x:c r="G5" s="125" t="n">
        <x:v>6</x:v>
      </x:c>
      <x:c r="H5" s="125" t="n">
        <x:v>4</x:v>
      </x:c>
      <x:c r="I5" s="139" t="n">
        <x:v>500</x:v>
      </x:c>
      <x:c r="J5" s="125" t="n">
        <x:v>1</x:v>
      </x:c>
      <x:c r="K5" s="139" t="n">
        <x:v>500</x:v>
      </x:c>
      <x:c r="L5" s="139" t="n">
        <x:f>(B5*C5+D5*12500)*1.12+E5+60000</x:f>
        <x:v>700000</x:v>
      </x:c>
      <x:c r="M5" s="160" t="n">
        <x:f>IF((((G5-H5)*4.33*I5)+1500+J5*K5-F5-((B5*C5+D5*12500)*0.03/12))&lt;=0,999,L5/(((G5-H5)*4.33*I5)+1500+J5*K5-F5-((B5*C5+D5*12500)*0.03/12)))</x:f>
        <x:v>313.0240357741755</x:v>
      </x:c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 t="str">
        <x:v>BASE — регулярные акции</x:v>
      </x:c>
      <x:c r="B6" s="125" t="n">
        <x:v>500</x:v>
      </x:c>
      <x:c r="C6" s="139" t="n">
        <x:v>750</x:v>
      </x:c>
      <x:c r="D6" s="125" t="n">
        <x:v>3</x:v>
      </x:c>
      <x:c r="E6" s="139" t="n">
        <x:v>120000</x:v>
      </x:c>
      <x:c r="F6" s="139" t="n">
        <x:v>3000</x:v>
      </x:c>
      <x:c r="G6" s="125" t="n">
        <x:v>10</x:v>
      </x:c>
      <x:c r="H6" s="125" t="n">
        <x:v>3</x:v>
      </x:c>
      <x:c r="I6" s="139" t="n">
        <x:v>550</x:v>
      </x:c>
      <x:c r="J6" s="125" t="n">
        <x:v>3</x:v>
      </x:c>
      <x:c r="K6" s="139" t="n">
        <x:v>700</x:v>
      </x:c>
      <x:c r="L6" s="139" t="n">
        <x:f>(B6*C6+D6*12500)*1.12+E6+60000</x:f>
        <x:v>642000</x:v>
      </x:c>
      <x:c r="M6" s="160" t="n">
        <x:f>IF((((G6-H6)*4.33*I6)+1500+J6*K6-F6-((B6*C6+D6*12500)*0.03/12))&lt;=0,999,L6/(((G6-H6)*4.33*I6)+1500+J6*K6-F6-((B6*C6+D6*12500)*0.03/12)))</x:f>
        <x:v>39.53384546700125</x:v>
      </x:c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5" t="str">
        <x:v>STRONG — частая переоценка</x:v>
      </x:c>
      <x:c r="B7" s="125" t="n">
        <x:v>500</x:v>
      </x:c>
      <x:c r="C7" s="139" t="n">
        <x:v>700</x:v>
      </x:c>
      <x:c r="D7" s="125" t="n">
        <x:v>3</x:v>
      </x:c>
      <x:c r="E7" s="139" t="n">
        <x:v>100000</x:v>
      </x:c>
      <x:c r="F7" s="139" t="n">
        <x:v>3000</x:v>
      </x:c>
      <x:c r="G7" s="125" t="n">
        <x:v>16</x:v>
      </x:c>
      <x:c r="H7" s="125" t="n">
        <x:v>3</x:v>
      </x:c>
      <x:c r="I7" s="139" t="n">
        <x:v>600</x:v>
      </x:c>
      <x:c r="J7" s="125" t="n">
        <x:v>5</x:v>
      </x:c>
      <x:c r="K7" s="139" t="n">
        <x:v>1000</x:v>
      </x:c>
      <x:c r="L7" s="139" t="n">
        <x:f>(B7*C7+D7*12500)*1.12+E7+60000</x:f>
        <x:v>594000</x:v>
      </x:c>
      <x:c r="M7" s="160" t="n">
        <x:f>IF((((G7-H7)*4.33*I7)+1500+J7*K7-F7-((B7*C7+D7*12500)*0.03/12))&lt;=0,999,L7/(((G7-H7)*4.33*I7)+1500+J7*K7-F7-((B7*C7+D7*12500)*0.03/12)))</x:f>
        <x:v>16.361270064246906</x:v>
      </x:c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 t="str">
        <x:v>STRESS — дорогая интеграция</x:v>
      </x:c>
      <x:c r="B8" s="125" t="n">
        <x:v>500</x:v>
      </x:c>
      <x:c r="C8" s="139" t="n">
        <x:v>850</x:v>
      </x:c>
      <x:c r="D8" s="125" t="n">
        <x:v>4</x:v>
      </x:c>
      <x:c r="E8" s="139" t="n">
        <x:v>250000</x:v>
      </x:c>
      <x:c r="F8" s="139" t="n">
        <x:v>5000</x:v>
      </x:c>
      <x:c r="G8" s="125" t="n">
        <x:v>8</x:v>
      </x:c>
      <x:c r="H8" s="125" t="n">
        <x:v>5</x:v>
      </x:c>
      <x:c r="I8" s="139" t="n">
        <x:v>500</x:v>
      </x:c>
      <x:c r="J8" s="125" t="n">
        <x:v>1</x:v>
      </x:c>
      <x:c r="K8" s="139" t="n">
        <x:v>500</x:v>
      </x:c>
      <x:c r="L8" s="139" t="n">
        <x:f>(B8*C8+D8*12500)*1.12+E8+60000</x:f>
        <x:v>842000</x:v>
      </x:c>
      <x:c r="M8" s="160" t="n">
        <x:f>IF((((G8-H8)*4.33*I8)+1500+J8*K8-F8-((B8*C8+D8*12500)*0.03/12))&lt;=0,999,L8/(((G8-H8)*4.33*I8)+1500+J8*K8-F8-((B8*C8+D8*12500)*0.03/12)))</x:f>
        <x:v>364.8970747562297</x:v>
      </x:c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/>
      <x:c r="B9" s="125"/>
      <x:c r="C9" s="125"/>
      <x:c r="D9" s="125"/>
      <x:c r="E9" s="125"/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/>
      <x:c r="B10" s="125"/>
      <x:c r="C10" s="125"/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25"/>
      <x:c r="B11" s="125"/>
      <x:c r="C11" s="125"/>
      <x:c r="D11" s="125"/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/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/>
      <x:c r="B13" s="125"/>
      <x:c r="C13" s="125"/>
      <x:c r="D13" s="125"/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/>
      <x:c r="B14" s="125"/>
      <x:c r="C14" s="125"/>
      <x:c r="D14" s="125"/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/>
      <x:c r="B15" s="125"/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/>
      <x:c r="B16" s="125"/>
      <x:c r="C16" s="125"/>
      <x:c r="D16" s="125"/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M2"/>
  </x:mergeCells>
  <x:conditionalFormatting sqref="M5:M8">
    <x:cfRule type="cellIs" dxfId="1" priority="1" operator="lessThanOrEqual">
      <x:formula>36</x:formula>
    </x:cfRule>
    <x:cfRule type="cellIs" dxfId="2" priority="2" operator="greaterThan">
      <x:formula>60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0" customHeight="1">
      <x:c r="A1" s="178" t="str">
        <x:v>Sensitivity — окупаемость при разных ценах ESL и экономии труда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Цена ESL \ часов/нед.</x:v>
      </x:c>
      <x:c r="B4" s="180" t="n">
        <x:v>3</x:v>
      </x:c>
      <x:c r="C4" s="180" t="n">
        <x:v>5</x:v>
      </x:c>
      <x:c r="D4" s="180" t="n">
        <x:v>7</x:v>
      </x:c>
      <x:c r="E4" s="180" t="n">
        <x:v>9</x:v>
      </x:c>
      <x:c r="F4" s="180" t="n">
        <x:v>12</x:v>
      </x:c>
      <x:c r="G4" s="180" t="n">
        <x:v>15</x:v>
      </x:c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39" t="n">
        <x:v>600</x:v>
      </x:c>
      <x:c r="B5" s="160" t="n">
        <x:f>IF(((3*4.33*550)+1500+2100-3000-(((500*$A5)+3*12500)*0.03/12))&lt;=0,999,(((500*$A5)+3*12500)*1.12+120000+60000)/((3*4.33*550)+1500+2100-3000-(((500*$A5)+3*12500)*0.03/12)))</x:f>
        <x:v>80.86077600260842</x:v>
      </x:c>
      <x:c r="C5" s="160" t="n">
        <x:f>IF(((5*4.33*550)+1500+2100-3000-(((500*$A5)+3*12500)*0.03/12))&lt;=0,999,(((500*$A5)+3*12500)*1.12+120000+60000)/((5*4.33*550)+1500+2100-3000-(((500*$A5)+3*12500)*0.03/12)))</x:f>
        <x:v>47.840531561461795</x:v>
      </x:c>
      <x:c r="D5" s="160" t="n">
        <x:f>IF(((7*4.33*550)+1500+2100-3000-(((500*$A5)+3*12500)*0.03/12))&lt;=0,999,(((500*$A5)+3*12500)*1.12+120000+60000)/((7*4.33*550)+1500+2100-3000-(((500*$A5)+3*12500)*0.03/12)))</x:f>
        <x:v>33.96898351773783</x:v>
      </x:c>
      <x:c r="E5" s="160" t="n">
        <x:f>IF(((9*4.33*550)+1500+2100-3000-(((500*$A5)+3*12500)*0.03/12))&lt;=0,999,(((500*$A5)+3*12500)*1.12+120000+60000)/((9*4.33*550)+1500+2100-3000-(((500*$A5)+3*12500)*0.03/12)))</x:f>
        <x:v>26.333486709375997</x:v>
      </x:c>
      <x:c r="F5" s="160" t="n">
        <x:f>IF(((12*4.33*550)+1500+2100-3000-(((500*$A5)+3*12500)*0.03/12))&lt;=0,999,(((500*$A5)+3*12500)*1.12+120000+60000)/((12*4.33*550)+1500+2100-3000-(((500*$A5)+3*12500)*0.03/12)))</x:f>
        <x:v>19.693480505042483</x:v>
      </x:c>
      <x:c r="G5" s="160" t="n">
        <x:f>IF(((15*4.33*550)+1500+2100-3000-(((500*$A5)+3*12500)*0.03/12))&lt;=0,999,(((500*$A5)+3*12500)*1.12+120000+60000)/((15*4.33*550)+1500+2100-3000-(((500*$A5)+3*12500)*0.03/12)))</x:f>
        <x:v>15.727724342035726</x:v>
      </x:c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39" t="n">
        <x:v>700</x:v>
      </x:c>
      <x:c r="B6" s="160" t="n">
        <x:f>IF(((3*4.33*550)+1500+2100-3000-(((500*$A6)+3*12500)*0.03/12))&lt;=0,999,(((500*$A6)+3*12500)*1.12+120000+60000)/((3*4.33*550)+1500+2100-3000-(((500*$A6)+3*12500)*0.03/12)))</x:f>
        <x:v>90.61727484042358</x:v>
      </x:c>
      <x:c r="C6" s="160" t="n">
        <x:f>IF(((5*4.33*550)+1500+2100-3000-(((500*$A6)+3*12500)*0.03/12))&lt;=0,999,(((500*$A6)+3*12500)*1.12+120000+60000)/((5*4.33*550)+1500+2100-3000-(((500*$A6)+3*12500)*0.03/12)))</x:f>
        <x:v>53.2120030332575</x:v>
      </x:c>
      <x:c r="D6" s="160" t="n">
        <x:f>IF(((7*4.33*550)+1500+2100-3000-(((500*$A6)+3*12500)*0.03/12))&lt;=0,999,(((500*$A6)+3*12500)*1.12+120000+60000)/((7*4.33*550)+1500+2100-3000-(((500*$A6)+3*12500)*0.03/12)))</x:f>
        <x:v>37.664667903752665</x:v>
      </x:c>
      <x:c r="E6" s="160" t="n">
        <x:f>IF(((9*4.33*550)+1500+2100-3000-(((500*$A6)+3*12500)*0.03/12))&lt;=0,999,(((500*$A6)+3*12500)*1.12+120000+60000)/((9*4.33*550)+1500+2100-3000-(((500*$A6)+3*12500)*0.03/12)))</x:f>
        <x:v>29.14822155496742</x:v>
      </x:c>
      <x:c r="F6" s="160" t="n">
        <x:f>IF(((12*4.33*550)+1500+2100-3000-(((500*$A6)+3*12500)*0.03/12))&lt;=0,999,(((500*$A6)+3*12500)*1.12+120000+60000)/((12*4.33*550)+1500+2100-3000-(((500*$A6)+3*12500)*0.03/12)))</x:f>
        <x:v>21.765910118135007</x:v>
      </x:c>
      <x:c r="G6" s="160" t="n">
        <x:f>IF(((15*4.33*550)+1500+2100-3000-(((500*$A6)+3*12500)*0.03/12))&lt;=0,999,(((500*$A6)+3*12500)*1.12+120000+60000)/((15*4.33*550)+1500+2100-3000-(((500*$A6)+3*12500)*0.03/12)))</x:f>
        <x:v>17.367323126966728</x:v>
      </x:c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39" t="n">
        <x:v>800</x:v>
      </x:c>
      <x:c r="B7" s="160" t="n">
        <x:f>IF(((3*4.33*550)+1500+2100-3000-(((500*$A7)+3*12500)*0.03/12))&lt;=0,999,(((500*$A7)+3*12500)*1.12+120000+60000)/((3*4.33*550)+1500+2100-3000-(((500*$A7)+3*12500)*0.03/12)))</x:f>
        <x:v>100.74051798669323</x:v>
      </x:c>
      <x:c r="C7" s="160" t="n">
        <x:f>IF(((5*4.33*550)+1500+2100-3000-(((500*$A7)+3*12500)*0.03/12))&lt;=0,999,(((500*$A7)+3*12500)*1.12+120000+60000)/((5*4.33*550)+1500+2100-3000-(((500*$A7)+3*12500)*0.03/12)))</x:f>
        <x:v>58.701128025407954</x:v>
      </x:c>
      <x:c r="D7" s="160" t="n">
        <x:f>IF(((7*4.33*550)+1500+2100-3000-(((500*$A7)+3*12500)*0.03/12))&lt;=0,999,(((500*$A7)+3*12500)*1.12+120000+60000)/((7*4.33*550)+1500+2100-3000-(((500*$A7)+3*12500)*0.03/12)))</x:f>
        <x:v>41.417466425579924</x:v>
      </x:c>
      <x:c r="E7" s="160" t="n">
        <x:f>IF(((9*4.33*550)+1500+2100-3000-(((500*$A7)+3*12500)*0.03/12))&lt;=0,999,(((500*$A7)+3*12500)*1.12+120000+60000)/((9*4.33*550)+1500+2100-3000-(((500*$A7)+3*12500)*0.03/12)))</x:f>
        <x:v>31.996561563533472</x:v>
      </x:c>
      <x:c r="F7" s="160" t="n">
        <x:f>IF(((12*4.33*550)+1500+2100-3000-(((500*$A7)+3*12500)*0.03/12))&lt;=0,999,(((500*$A7)+3*12500)*1.12+120000+60000)/((12*4.33*550)+1500+2100-3000-(((500*$A7)+3*12500)*0.03/12)))</x:f>
        <x:v>23.85678805736311</x:v>
      </x:c>
      <x:c r="G7" s="160" t="n">
        <x:f>IF(((15*4.33*550)+1500+2100-3000-(((500*$A7)+3*12500)*0.03/12))&lt;=0,999,(((500*$A7)+3*12500)*1.12+120000+60000)/((15*4.33*550)+1500+2100-3000-(((500*$A7)+3*12500)*0.03/12)))</x:f>
        <x:v>19.01855728630735</x:v>
      </x:c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39" t="n">
        <x:v>900</x:v>
      </x:c>
      <x:c r="B8" s="160" t="n">
        <x:f>IF(((3*4.33*550)+1500+2100-3000-(((500*$A8)+3*12500)*0.03/12))&lt;=0,999,(((500*$A8)+3*12500)*1.12+120000+60000)/((3*4.33*550)+1500+2100-3000-(((500*$A8)+3*12500)*0.03/12)))</x:f>
        <x:v>111.25158027812896</x:v>
      </x:c>
      <x:c r="C8" s="160" t="n">
        <x:f>IF(((5*4.33*550)+1500+2100-3000-(((500*$A8)+3*12500)*0.03/12))&lt;=0,999,(((500*$A8)+3*12500)*1.12+120000+60000)/((5*4.33*550)+1500+2100-3000-(((500*$A8)+3*12500)*0.03/12)))</x:f>
        <x:v>64.31181485992691</x:v>
      </x:c>
      <x:c r="D8" s="160" t="n">
        <x:f>IF(((7*4.33*550)+1500+2100-3000-(((500*$A8)+3*12500)*0.03/12))&lt;=0,999,(((500*$A8)+3*12500)*1.12+120000+60000)/((7*4.33*550)+1500+2100-3000-(((500*$A8)+3*12500)*0.03/12)))</x:f>
        <x:v>45.22871338016104</x:v>
      </x:c>
      <x:c r="E8" s="160" t="n">
        <x:f>IF(((9*4.33*550)+1500+2100-3000-(((500*$A8)+3*12500)*0.03/12))&lt;=0,999,(((500*$A8)+3*12500)*1.12+120000+60000)/((9*4.33*550)+1500+2100-3000-(((500*$A8)+3*12500)*0.03/12)))</x:f>
        <x:v>34.8791121680539</x:v>
      </x:c>
      <x:c r="F8" s="160" t="n">
        <x:f>IF(((12*4.33*550)+1500+2100-3000-(((500*$A8)+3*12500)*0.03/12))&lt;=0,999,(((500*$A8)+3*12500)*1.12+120000+60000)/((12*4.33*550)+1500+2100-3000-(((500*$A8)+3*12500)*0.03/12)))</x:f>
        <x:v>25.966361758630864</x:v>
      </x:c>
      <x:c r="G8" s="160" t="n">
        <x:f>IF(((15*4.33*550)+1500+2100-3000-(((500*$A8)+3*12500)*0.03/12))&lt;=0,999,(((500*$A8)+3*12500)*1.12+120000+60000)/((15*4.33*550)+1500+2100-3000-(((500*$A8)+3*12500)*0.03/12)))</x:f>
        <x:v>20.681551116333726</x:v>
      </x:c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39" t="n">
        <x:v>1000</x:v>
      </x:c>
      <x:c r="B9" s="160" t="n">
        <x:f>IF(((3*4.33*550)+1500+2100-3000-(((500*$A9)+3*12500)*0.03/12))&lt;=0,999,(((500*$A9)+3*12500)*1.12+120000+60000)/((3*4.33*550)+1500+2100-3000-(((500*$A9)+3*12500)*0.03/12)))</x:f>
        <x:v>122.1731828301371</x:v>
      </x:c>
      <x:c r="C9" s="160" t="n">
        <x:f>IF(((5*4.33*550)+1500+2100-3000-(((500*$A9)+3*12500)*0.03/12))&lt;=0,999,(((500*$A9)+3*12500)*1.12+120000+60000)/((5*4.33*550)+1500+2100-3000-(((500*$A9)+3*12500)*0.03/12)))</x:f>
        <x:v>70.0481469040421</x:v>
      </x:c>
      <x:c r="D9" s="160" t="n">
        <x:f>IF(((7*4.33*550)+1500+2100-3000-(((500*$A9)+3*12500)*0.03/12))&lt;=0,999,(((500*$A9)+3*12500)*1.12+120000+60000)/((7*4.33*550)+1500+2100-3000-(((500*$A9)+3*12500)*0.03/12)))</x:f>
        <x:v>49.099784952987896</x:v>
      </x:c>
      <x:c r="E9" s="160" t="n">
        <x:f>IF(((9*4.33*550)+1500+2100-3000-(((500*$A9)+3*12500)*0.03/12))&lt;=0,999,(((500*$A9)+3*12500)*1.12+120000+60000)/((9*4.33*550)+1500+2100-3000-(((500*$A9)+3*12500)*0.03/12)))</x:f>
        <x:v>37.79649343273843</x:v>
      </x:c>
      <x:c r="F9" s="160" t="n">
        <x:f>IF(((12*4.33*550)+1500+2100-3000-(((500*$A9)+3*12500)*0.03/12))&lt;=0,999,(((500*$A9)+3*12500)*1.12+120000+60000)/((12*4.33*550)+1500+2100-3000-(((500*$A9)+3*12500)*0.03/12)))</x:f>
        <x:v>28.094883102652307</x:v>
      </x:c>
      <x:c r="G9" s="160" t="n">
        <x:f>IF(((15*4.33*550)+1500+2100-3000-(((500*$A9)+3*12500)*0.03/12))&lt;=0,999,(((500*$A9)+3*12500)*1.12+120000+60000)/((15*4.33*550)+1500+2100-3000-(((500*$A9)+3*12500)*0.03/12)))</x:f>
        <x:v>22.356430690061824</x:v>
      </x:c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/>
      <x:c r="B10" s="125"/>
      <x:c r="C10" s="125"/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62" t="str">
        <x:v>Как читать</x:v>
      </x:c>
      <x:c r="B11" s="125" t="str"/>
      <x:c r="C11" s="125" t="str"/>
      <x:c r="D11" s="125" t="str"/>
      <x:c r="E11" s="125" t="str"/>
      <x:c r="F11" s="125" t="str"/>
      <x:c r="G11" s="125" t="str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 t="str">
        <x:v>≤ 36 мес.</x:v>
      </x:c>
      <x:c r="B12" s="125" t="str">
        <x:v>условно привлекательная зона при подтверждённом пилоте</x:v>
      </x:c>
      <x:c r="C12" s="125" t="str"/>
      <x:c r="D12" s="125" t="str"/>
      <x:c r="E12" s="125" t="str"/>
      <x:c r="F12" s="125" t="str"/>
      <x:c r="G12" s="125" t="str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 t="str">
        <x:v>36–60 мес.</x:v>
      </x:c>
      <x:c r="B13" s="125" t="str">
        <x:v>требует проверки дополнительных выгод и риска оборудования</x:v>
      </x:c>
      <x:c r="C13" s="125" t="str"/>
      <x:c r="D13" s="125" t="str"/>
      <x:c r="E13" s="125" t="str"/>
      <x:c r="F13" s="125" t="str"/>
      <x:c r="G13" s="125" t="str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&gt; 60 мес.</x:v>
      </x:c>
      <x:c r="B14" s="125" t="str">
        <x:v>для малого бизнеса чаще слабая экономика; рассматривайте частичный rollout</x:v>
      </x:c>
      <x:c r="C14" s="125" t="str"/>
      <x:c r="D14" s="125" t="str"/>
      <x:c r="E14" s="125" t="str"/>
      <x:c r="F14" s="125" t="str"/>
      <x:c r="G14" s="125" t="str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/>
      <x:c r="B15" s="125"/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/>
      <x:c r="B16" s="125"/>
      <x:c r="C16" s="125"/>
      <x:c r="D16" s="125"/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G2"/>
    <x:mergeCell ref="A11:G11"/>
    <x:mergeCell ref="B12:G12"/>
    <x:mergeCell ref="B13:G13"/>
    <x:mergeCell ref="B14:G14"/>
  </x:mergeCells>
  <x:conditionalFormatting sqref="B5:G9">
    <x:cfRule type="colorScale" priority="1">
      <x:colorScale>
        <x:cfvo type="min"/>
        <x:cfvo type="percentile" val="50"/>
        <x:cfvo type="max"/>
        <x:color rgb="FFE2F0D9"/>
        <x:color rgb="FFFFF2CC"/>
        <x:color rgb="FFFCE4D6"/>
      </x:colorScale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  <x:col min="5" max="5" width="12" hidden="0" customWidth="1"/>
    <x:col min="6" max="6" width="10" hidden="0" customWidth="1"/>
    <x:col min="7" max="7" width="12" hidden="0" customWidth="1"/>
    <x:col min="8" max="8" width="54" hidden="0" customWidth="1"/>
  </x:cols>
  <x:sheetData>
    <x:row r="1" ht="30" customHeight="1">
      <x:c r="A1" s="178" t="str">
        <x:v>Pilot — baseline → KPI → решение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Метрика</x:v>
      </x:c>
      <x:c r="B4" s="180" t="str">
        <x:v>Baseline</x:v>
      </x:c>
      <x:c r="C4" s="180" t="str">
        <x:v>Цель</x:v>
      </x:c>
      <x:c r="D4" s="180" t="str">
        <x:v>Факт пилота</x:v>
      </x:c>
      <x:c r="E4" s="180" t="str">
        <x:v>Ед.</x:v>
      </x:c>
      <x:c r="F4" s="180" t="str">
        <x:v>Вес</x:v>
      </x:c>
      <x:c r="G4" s="180" t="str">
        <x:v>Статус</x:v>
      </x:c>
      <x:c r="H4" s="180" t="str">
        <x:v>Что делать при FAIL</x:v>
      </x:c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 t="str">
        <x:v>Ручное время на ценники</x:v>
      </x:c>
      <x:c r="B5" s="125" t="n">
        <x:v>10</x:v>
      </x:c>
      <x:c r="C5" s="125" t="n">
        <x:v>4</x:v>
      </x:c>
      <x:c r="D5" s="125"/>
      <x:c r="E5" s="125" t="str">
        <x:v>ч/нед.</x:v>
      </x:c>
      <x:c r="F5" s="140" t="n">
        <x:v>0.25</x:v>
      </x:c>
      <x:c r="G5" s="125" t="str">
        <x:f>IF(D5="","",IF(D5&lt;=C5,"PASS","FAIL"))</x:f>
      </x:c>
      <x:c r="H5" s="125" t="str">
        <x:v>Пересмотреть зону пилота, привязки, процесс исключений</x:v>
      </x:c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 t="str">
        <x:v>Расхождения полка/касса</x:v>
      </x:c>
      <x:c r="B6" s="125" t="n">
        <x:v>3</x:v>
      </x:c>
      <x:c r="C6" s="125" t="n">
        <x:v>1</x:v>
      </x:c>
      <x:c r="D6" s="125"/>
      <x:c r="E6" s="125" t="str">
        <x:v>случ./мес.</x:v>
      </x:c>
      <x:c r="F6" s="140" t="n">
        <x:v>0.2</x:v>
      </x:c>
      <x:c r="G6" s="125" t="str">
        <x:f>IF(D6="","",IF(D6&lt;=C6,"PASS","FAIL"))</x:f>
      </x:c>
      <x:c r="H6" s="125" t="str">
        <x:v>Проверить источник цены и подтверждение обновлений</x:v>
      </x:c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25" t="str">
        <x:v>Доля успешных обновлений</x:v>
      </x:c>
      <x:c r="B7" s="140" t="n">
        <x:v>0.95</x:v>
      </x:c>
      <x:c r="C7" s="140" t="n">
        <x:v>0.995</x:v>
      </x:c>
      <x:c r="D7" s="140"/>
      <x:c r="E7" s="125" t="str">
        <x:v>%</x:v>
      </x:c>
      <x:c r="F7" s="140" t="n">
        <x:v>0.2</x:v>
      </x:c>
      <x:c r="G7" s="125" t="str">
        <x:f>IF(D7="","",IF(D7&gt;=C7,"PASS","FAIL"))</x:f>
      </x:c>
      <x:c r="H7" s="125" t="str">
        <x:v>Проверить покрытие, станции, помехи, привязки</x:v>
      </x:c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 t="str">
        <x:v>Время массовой переоценки</x:v>
      </x:c>
      <x:c r="B8" s="125" t="n">
        <x:v>120</x:v>
      </x:c>
      <x:c r="C8" s="125" t="n">
        <x:v>15</x:v>
      </x:c>
      <x:c r="D8" s="125"/>
      <x:c r="E8" s="125" t="str">
        <x:v>мин.</x:v>
      </x:c>
      <x:c r="F8" s="140" t="n">
        <x:v>0.15</x:v>
      </x:c>
      <x:c r="G8" s="125" t="str">
        <x:f>IF(D8="","",IF(D8&lt;=C8,"PASS","FAIL"))</x:f>
      </x:c>
      <x:c r="H8" s="125" t="str">
        <x:v>Проверить очередь обновлений, сеть и платформу</x:v>
      </x:c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 t="str">
        <x:v>Чистый эффект / мес.</x:v>
      </x:c>
      <x:c r="B9" s="141" t="n">
        <x:v>0</x:v>
      </x:c>
      <x:c r="C9" s="141" t="n">
        <x:v>15000</x:v>
      </x:c>
      <x:c r="D9" s="141"/>
      <x:c r="E9" s="125" t="str">
        <x:v>₽/мес.</x:v>
      </x:c>
      <x:c r="F9" s="140" t="n">
        <x:v>0.2</x:v>
      </x:c>
      <x:c r="G9" s="125" t="str">
        <x:f>IF(D9="","",IF(D9&gt;=C9,"PASS","FAIL"))</x:f>
      </x:c>
      <x:c r="H9" s="125" t="str">
        <x:v>Не масштабировать до исправления экономики</x:v>
      </x:c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25"/>
      <x:c r="B10" s="125"/>
      <x:c r="C10" s="125"/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 ht="22" customHeight="1">
      <x:c r="A11" s="182" t="str">
        <x:v>Gate</x:v>
      </x:c>
      <x:c r="B11" s="125"/>
      <x:c r="C11" s="125"/>
      <x:c r="D11" s="125"/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80" t="str">
        <x:v>Правило</x:v>
      </x:c>
      <x:c r="B12" s="180" t="str">
        <x:v>Решение</x:v>
      </x:c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 t="str">
        <x:v>Все критические KPI PASS + окупаемость ≤ 36 мес.</x:v>
      </x:c>
      <x:c r="B13" s="125" t="str">
        <x:v>GO</x:v>
      </x:c>
      <x:c r="C13" s="125"/>
      <x:c r="D13" s="125"/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 t="str">
        <x:v>1–2 KPI FAIL или окупаемость 36–60 мес.</x:v>
      </x:c>
      <x:c r="B14" s="125" t="str">
        <x:v>RECHECK</x:v>
      </x:c>
      <x:c r="C14" s="125"/>
      <x:c r="D14" s="125"/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 t="str">
        <x:v>Критический риск интеграции / цена не синхронизируется / окупаемость &gt; 60 мес.</x:v>
      </x:c>
      <x:c r="B15" s="125" t="str">
        <x:v>STOP</x:v>
      </x:c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/>
      <x:c r="B16" s="125"/>
      <x:c r="C16" s="125"/>
      <x:c r="D16" s="125"/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H2"/>
    <x:mergeCell ref="A11:H11"/>
  </x:mergeCells>
  <x:conditionalFormatting sqref="G5:G9">
    <x:cfRule type="expression" dxfId="3" priority="1">
      <x:formula>G5="PASS"</x:formula>
    </x:cfRule>
    <x:cfRule type="expression" dxfId="4" priority="2">
      <x:formula>G5="FAIL"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0" customHeight="1">
      <x:c r="A1" s="178" t="str">
        <x:v>Dashboard — решение по ESL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64" t="str">
        <x:v>CAPEX</x:v>
      </x:c>
      <x:c r="B4" s="125"/>
      <x:c r="C4" s="164" t="str">
        <x:v>Чистый эффект / мес.</x:v>
      </x:c>
      <x:c r="D4" s="125"/>
      <x:c r="E4" s="164" t="str">
        <x:v>Окупаемость</x:v>
      </x:c>
      <x:c r="F4" s="125"/>
      <x:c r="G4" s="164" t="str">
        <x:v>Требуемая экономия часов / нед. для цели</x:v>
      </x:c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25"/>
      <x:c r="B5" s="125"/>
      <x:c r="C5" s="125"/>
      <x:c r="D5" s="125"/>
      <x:c r="E5" s="125"/>
      <x:c r="F5" s="125"/>
      <x:c r="G5" s="125"/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25"/>
      <x:c r="B6" s="125"/>
      <x:c r="C6" s="125"/>
      <x:c r="D6" s="125"/>
      <x:c r="E6" s="125"/>
      <x:c r="F6" s="125"/>
      <x:c r="G6" s="125"/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65" t="n">
        <x:f>TCO!C10</x:f>
        <x:v>642000</x:v>
      </x:c>
      <x:c r="B7" s="125"/>
      <x:c r="C7" s="166" t="n">
        <x:f>ROI!B14</x:f>
        <x:v>16239.25</x:v>
      </x:c>
      <x:c r="D7" s="125"/>
      <x:c r="E7" s="167" t="n">
        <x:f>ROI!B16</x:f>
        <x:v>39.53384546700125</x:v>
      </x:c>
      <x:c r="F7" s="125"/>
      <x:c r="G7" s="168" t="n">
        <x:f>ROI!B18</x:f>
        <x:v>7.669361046959199</x:v>
      </x:c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25"/>
      <x:c r="B8" s="125"/>
      <x:c r="C8" s="125"/>
      <x:c r="D8" s="125"/>
      <x:c r="E8" s="125"/>
      <x:c r="F8" s="125"/>
      <x:c r="G8" s="125"/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25"/>
      <x:c r="B9" s="125"/>
      <x:c r="C9" s="125"/>
      <x:c r="D9" s="125"/>
      <x:c r="E9" s="125"/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 ht="22" customHeight="1">
      <x:c r="A10" s="182" t="str">
        <x:v>Вердикт</x:v>
      </x:c>
      <x:c r="B10" s="125"/>
      <x:c r="C10" s="125"/>
      <x:c r="D10" s="125"/>
      <x:c r="E10" s="125"/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84" t="str">
        <x:f>IF(ROI!B16&lt;=36,"GO — экономика проходит базовый порог",IF(ROI!B16&lt;=60,"RECHECK — нужен пилот и подтверждение дополнительных выгод","STOP — полный rollout экономически слаб"))</x:f>
        <x:v>RECHECK — нужен пилот и подтверждение дополнительных выгод</x:v>
      </x:c>
      <x:c r="B11" s="125"/>
      <x:c r="C11" s="125"/>
      <x:c r="D11" s="125"/>
      <x:c r="E11" s="125"/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/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/>
      <x:c r="B13" s="125"/>
      <x:c r="C13" s="125"/>
      <x:c r="D13" s="125"/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/>
      <x:c r="B14" s="125"/>
      <x:c r="C14" s="125"/>
      <x:c r="D14" s="125"/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 ht="22" customHeight="1">
      <x:c r="A15" s="182" t="str">
        <x:v>Что сильнее всего двигает окупаемость</x:v>
      </x:c>
      <x:c r="B15" s="125"/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70" t="str">
        <x:v>1</x:v>
      </x:c>
      <x:c r="B16" s="138" t="str">
        <x:v>Частота переоценки и часов ручной работы</x:v>
      </x:c>
      <x:c r="C16" s="125" t="str"/>
      <x:c r="D16" s="125" t="str"/>
      <x:c r="E16" s="125" t="str"/>
      <x:c r="F16" s="125" t="str"/>
      <x:c r="G16" s="125" t="str"/>
      <x:c r="H16" s="125" t="str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70" t="str">
        <x:v>2</x:v>
      </x:c>
      <x:c r="B17" s="138" t="str">
        <x:v>Количество ESL и цена оборудования</x:v>
      </x:c>
      <x:c r="C17" s="125" t="str"/>
      <x:c r="D17" s="125" t="str"/>
      <x:c r="E17" s="125" t="str"/>
      <x:c r="F17" s="125" t="str"/>
      <x:c r="G17" s="125" t="str"/>
      <x:c r="H17" s="125" t="str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70" t="str">
        <x:v>3</x:v>
      </x:c>
      <x:c r="B18" s="138" t="str">
        <x:v>Стоимость интеграции и лицензии</x:v>
      </x:c>
      <x:c r="C18" s="125" t="str"/>
      <x:c r="D18" s="125" t="str"/>
      <x:c r="E18" s="125" t="str"/>
      <x:c r="F18" s="125" t="str"/>
      <x:c r="G18" s="125" t="str"/>
      <x:c r="H18" s="125" t="str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70" t="str">
        <x:v>4</x:v>
      </x:c>
      <x:c r="B19" s="138" t="str">
        <x:v>Цена ошибки «полка ≠ касса» и реальный уровень ошибок</x:v>
      </x:c>
      <x:c r="C19" s="125" t="str"/>
      <x:c r="D19" s="125" t="str"/>
      <x:c r="E19" s="125" t="str"/>
      <x:c r="F19" s="125" t="str"/>
      <x:c r="G19" s="125" t="str"/>
      <x:c r="H19" s="125" t="str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70" t="str">
        <x:v>5</x:v>
      </x:c>
      <x:c r="B20" s="138" t="str">
        <x:v>Дополнительные use cases: markdown, pick-to-light, омниканал — только если доказаны пилотом</x:v>
      </x:c>
      <x:c r="C20" s="125" t="str"/>
      <x:c r="D20" s="125" t="str"/>
      <x:c r="E20" s="125" t="str"/>
      <x:c r="F20" s="125" t="str"/>
      <x:c r="G20" s="125" t="str"/>
      <x:c r="H20" s="125" t="str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H2"/>
    <x:mergeCell ref="A4:B6"/>
    <x:mergeCell ref="C4:D6"/>
    <x:mergeCell ref="E4:F6"/>
    <x:mergeCell ref="G4:H6"/>
    <x:mergeCell ref="A7:B7"/>
    <x:mergeCell ref="C7:D7"/>
    <x:mergeCell ref="E7:F7"/>
    <x:mergeCell ref="G7:H7"/>
    <x:mergeCell ref="A10:H10"/>
    <x:mergeCell ref="A11:H13"/>
    <x:mergeCell ref="A15:H15"/>
    <x:mergeCell ref="B16:H16"/>
    <x:mergeCell ref="B17:H17"/>
    <x:mergeCell ref="B18:H18"/>
    <x:mergeCell ref="B19:H19"/>
    <x:mergeCell ref="B20:H20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2" hidden="0" customWidth="1"/>
    <x:col min="3" max="3" width="28" hidden="0" customWidth="1"/>
    <x:col min="4" max="4" width="16" hidden="0" customWidth="1"/>
    <x:col min="5" max="5" width="70" hidden="0" customWidth="1"/>
  </x:cols>
  <x:sheetData>
    <x:row r="1" ht="30" customHeight="1">
      <x:c r="A1" s="178" t="str">
        <x:v>Sources — публичные данные и границы доказательности</x:v>
      </x:c>
      <x:c r="B1" s="125"/>
      <x:c r="C1" s="125"/>
      <x:c r="D1" s="125"/>
      <x:c r="E1" s="125"/>
      <x:c r="F1" s="125"/>
      <x:c r="G1" s="125"/>
      <x:c r="H1" s="125"/>
      <x:c r="I1" s="125"/>
      <x:c r="J1" s="125"/>
      <x:c r="K1" s="125"/>
      <x:c r="L1" s="125"/>
      <x:c r="M1" s="125"/>
      <x:c r="N1" s="125"/>
      <x:c r="O1" s="125"/>
      <x:c r="P1" s="125"/>
      <x:c r="Q1" s="125"/>
      <x:c r="R1" s="125"/>
      <x:c r="S1" s="125"/>
      <x:c r="T1" s="125"/>
      <x:c r="U1" s="125"/>
      <x:c r="V1" s="125"/>
      <x:c r="W1" s="125"/>
      <x:c r="X1" s="125"/>
      <x:c r="Y1" s="125"/>
      <x:c r="Z1" s="125"/>
    </x:row>
    <x:row r="2">
      <x:c r="A2" s="125"/>
      <x:c r="B2" s="125"/>
      <x:c r="C2" s="125"/>
      <x:c r="D2" s="125"/>
      <x:c r="E2" s="125"/>
      <x:c r="F2" s="125"/>
      <x:c r="G2" s="125"/>
      <x:c r="H2" s="125"/>
      <x:c r="I2" s="125"/>
      <x:c r="J2" s="125"/>
      <x:c r="K2" s="125"/>
      <x:c r="L2" s="125"/>
      <x:c r="M2" s="125"/>
      <x:c r="N2" s="125"/>
      <x:c r="O2" s="125"/>
      <x:c r="P2" s="125"/>
      <x:c r="Q2" s="125"/>
      <x:c r="R2" s="125"/>
      <x:c r="S2" s="125"/>
      <x:c r="T2" s="125"/>
      <x:c r="U2" s="125"/>
      <x:c r="V2" s="125"/>
      <x:c r="W2" s="125"/>
      <x:c r="X2" s="125"/>
      <x:c r="Y2" s="125"/>
      <x:c r="Z2" s="125"/>
    </x:row>
    <x:row r="3">
      <x:c r="A3" s="125"/>
      <x:c r="B3" s="125"/>
      <x:c r="C3" s="125"/>
      <x:c r="D3" s="125"/>
      <x:c r="E3" s="125"/>
      <x:c r="F3" s="125"/>
      <x:c r="G3" s="125"/>
      <x:c r="H3" s="125"/>
      <x:c r="I3" s="125"/>
      <x:c r="J3" s="125"/>
      <x:c r="K3" s="125"/>
      <x:c r="L3" s="125"/>
      <x:c r="M3" s="125"/>
      <x:c r="N3" s="125"/>
      <x:c r="O3" s="125"/>
      <x:c r="P3" s="125"/>
      <x:c r="Q3" s="125"/>
      <x:c r="R3" s="125"/>
      <x:c r="S3" s="125"/>
      <x:c r="T3" s="125"/>
      <x:c r="U3" s="125"/>
      <x:c r="V3" s="125"/>
      <x:c r="W3" s="125"/>
      <x:c r="X3" s="125"/>
      <x:c r="Y3" s="125"/>
      <x:c r="Z3" s="125"/>
    </x:row>
    <x:row r="4">
      <x:c r="A4" s="180" t="str">
        <x:v>Источник</x:v>
      </x:c>
      <x:c r="B4" s="180" t="str">
        <x:v>Что используем</x:v>
      </x:c>
      <x:c r="C4" s="180" t="str">
        <x:v>Тип</x:v>
      </x:c>
      <x:c r="D4" s="180" t="str">
        <x:v>Дата проверки</x:v>
      </x:c>
      <x:c r="E4" s="180" t="str">
        <x:v>URL</x:v>
      </x:c>
      <x:c r="F4" s="125"/>
      <x:c r="G4" s="125"/>
      <x:c r="H4" s="125"/>
      <x:c r="I4" s="125"/>
      <x:c r="J4" s="125"/>
      <x:c r="K4" s="125"/>
      <x:c r="L4" s="125"/>
      <x:c r="M4" s="125"/>
      <x:c r="N4" s="125"/>
      <x:c r="O4" s="125"/>
      <x:c r="P4" s="125"/>
      <x:c r="Q4" s="125"/>
      <x:c r="R4" s="125"/>
      <x:c r="S4" s="125"/>
      <x:c r="T4" s="125"/>
      <x:c r="U4" s="125"/>
      <x:c r="V4" s="125"/>
      <x:c r="W4" s="125"/>
      <x:c r="X4" s="125"/>
      <x:c r="Y4" s="125"/>
      <x:c r="Z4" s="125"/>
    </x:row>
    <x:row r="5">
      <x:c r="A5" s="138" t="str">
        <x:v>MERTECH — каталог ESL</x:v>
      </x:c>
      <x:c r="B5" s="138" t="str">
        <x:v>Публичные цены 1,54″ / 2,13″ / 2,67″ / 4,2″ и базовой станции; 1С-совместимость</x:v>
      </x:c>
      <x:c r="C5" s="138" t="str">
        <x:v>Поставщик</x:v>
      </x:c>
      <x:c r="D5" s="138" t="str">
        <x:v>02.09.2026</x:v>
      </x:c>
      <x:c r="E5" s="138" t="str">
        <x:v>https://mertech.ru/ehlektronnye-cenniki/</x:v>
      </x:c>
      <x:c r="F5" s="125"/>
      <x:c r="G5" s="125"/>
      <x:c r="H5" s="125"/>
      <x:c r="I5" s="125"/>
      <x:c r="J5" s="125"/>
      <x:c r="K5" s="125"/>
      <x:c r="L5" s="125"/>
      <x:c r="M5" s="125"/>
      <x:c r="N5" s="125"/>
      <x:c r="O5" s="125"/>
      <x:c r="P5" s="125"/>
      <x:c r="Q5" s="125"/>
      <x:c r="R5" s="125"/>
      <x:c r="S5" s="125"/>
      <x:c r="T5" s="125"/>
      <x:c r="U5" s="125"/>
      <x:c r="V5" s="125"/>
      <x:c r="W5" s="125"/>
      <x:c r="X5" s="125"/>
      <x:c r="Y5" s="125"/>
      <x:c r="Z5" s="125"/>
    </x:row>
    <x:row r="6">
      <x:c r="A6" s="138" t="str">
        <x:v>MY BEACON ESL</x:v>
      </x:c>
      <x:c r="B6" s="138" t="str">
        <x:v>Цены 2,13″ / 2,66″, базовая станция; пакеты 100/500; лицензия; заявленная интеграция с 1С/SAP</x:v>
      </x:c>
      <x:c r="C6" s="138" t="str">
        <x:v>Поставщик</x:v>
      </x:c>
      <x:c r="D6" s="138" t="str">
        <x:v>02.09.2026</x:v>
      </x:c>
      <x:c r="E6" s="138" t="str">
        <x:v>https://my-beacon.ru/esl/html/</x:v>
      </x:c>
      <x:c r="F6" s="125"/>
      <x:c r="G6" s="125"/>
      <x:c r="H6" s="125"/>
      <x:c r="I6" s="125"/>
      <x:c r="J6" s="125"/>
      <x:c r="K6" s="125"/>
      <x:c r="L6" s="125"/>
      <x:c r="M6" s="125"/>
      <x:c r="N6" s="125"/>
      <x:c r="O6" s="125"/>
      <x:c r="P6" s="125"/>
      <x:c r="Q6" s="125"/>
      <x:c r="R6" s="125"/>
      <x:c r="S6" s="125"/>
      <x:c r="T6" s="125"/>
      <x:c r="U6" s="125"/>
      <x:c r="V6" s="125"/>
      <x:c r="W6" s="125"/>
      <x:c r="X6" s="125"/>
      <x:c r="Y6" s="125"/>
      <x:c r="Z6" s="125"/>
    </x:row>
    <x:row r="7">
      <x:c r="A7" s="138" t="str">
        <x:v>MERTECH — кейс сети</x:v>
      </x:c>
      <x:c r="B7" s="138" t="str">
        <x:v>10–14 ч/нед. до и 2–4 ч/нед. после; 65–75% сокращения; 5–10 минут массового обновления</x:v>
      </x:c>
      <x:c r="C7" s="138" t="str">
        <x:v>Поставщик; анонимный собирательный кейс</x:v>
      </x:c>
      <x:c r="D7" s="138" t="str">
        <x:v>02.09.2026</x:v>
      </x:c>
      <x:c r="E7" s="138" t="str">
        <x:v>https://mertech.ru/blog/elektronnye-cenniki-dlya-magazinov/kak-set-magazinov-uskorila-pereocenku-tovarov-s-pomoschyu-mertech-esl/</x:v>
      </x:c>
      <x:c r="F7" s="125"/>
      <x:c r="G7" s="125"/>
      <x:c r="H7" s="125"/>
      <x:c r="I7" s="125"/>
      <x:c r="J7" s="125"/>
      <x:c r="K7" s="125"/>
      <x:c r="L7" s="125"/>
      <x:c r="M7" s="125"/>
      <x:c r="N7" s="125"/>
      <x:c r="O7" s="125"/>
      <x:c r="P7" s="125"/>
      <x:c r="Q7" s="125"/>
      <x:c r="R7" s="125"/>
      <x:c r="S7" s="125"/>
      <x:c r="T7" s="125"/>
      <x:c r="U7" s="125"/>
      <x:c r="V7" s="125"/>
      <x:c r="W7" s="125"/>
      <x:c r="X7" s="125"/>
      <x:c r="Y7" s="125"/>
      <x:c r="Z7" s="125"/>
    </x:row>
    <x:row r="8">
      <x:c r="A8" s="138" t="str">
        <x:v>1С:Предприятие — интеграция</x:v>
      </x:c>
      <x:c r="B8" s="138" t="str">
        <x:v>HTTP/REST/JSON/OData и интеграция с внешними системами/оборудованием</x:v>
      </x:c>
      <x:c r="C8" s="138" t="str">
        <x:v>Официальная документация</x:v>
      </x:c>
      <x:c r="D8" s="138" t="str">
        <x:v>02.09.2026</x:v>
      </x:c>
      <x:c r="E8" s="138" t="str">
        <x:v>https://v8.1c.ru/platforma/integraciya/</x:v>
      </x:c>
      <x:c r="F8" s="125"/>
      <x:c r="G8" s="125"/>
      <x:c r="H8" s="125"/>
      <x:c r="I8" s="125"/>
      <x:c r="J8" s="125"/>
      <x:c r="K8" s="125"/>
      <x:c r="L8" s="125"/>
      <x:c r="M8" s="125"/>
      <x:c r="N8" s="125"/>
      <x:c r="O8" s="125"/>
      <x:c r="P8" s="125"/>
      <x:c r="Q8" s="125"/>
      <x:c r="R8" s="125"/>
      <x:c r="S8" s="125"/>
      <x:c r="T8" s="125"/>
      <x:c r="U8" s="125"/>
      <x:c r="V8" s="125"/>
      <x:c r="W8" s="125"/>
      <x:c r="X8" s="125"/>
      <x:c r="Y8" s="125"/>
      <x:c r="Z8" s="125"/>
    </x:row>
    <x:row r="9">
      <x:c r="A9" s="138" t="str">
        <x:v>Роспотребнадзор</x:v>
      </x:c>
      <x:c r="B9" s="138" t="str">
        <x:v>При расхождении цены покупатель вправе требовать цену с ценника</x:v>
      </x:c>
      <x:c r="C9" s="138" t="str">
        <x:v>Официальное разъяснение</x:v>
      </x:c>
      <x:c r="D9" s="138" t="str">
        <x:v>02.09.2026</x:v>
      </x:c>
      <x:c r="E9" s="138" t="str">
        <x:v>https://zpp.rospotrebnadzor.ru/news/federal/571579</x:v>
      </x:c>
      <x:c r="F9" s="125"/>
      <x:c r="G9" s="125"/>
      <x:c r="H9" s="125"/>
      <x:c r="I9" s="125"/>
      <x:c r="J9" s="125"/>
      <x:c r="K9" s="125"/>
      <x:c r="L9" s="125"/>
      <x:c r="M9" s="125"/>
      <x:c r="N9" s="125"/>
      <x:c r="O9" s="125"/>
      <x:c r="P9" s="125"/>
      <x:c r="Q9" s="125"/>
      <x:c r="R9" s="125"/>
      <x:c r="S9" s="125"/>
      <x:c r="T9" s="125"/>
      <x:c r="U9" s="125"/>
      <x:c r="V9" s="125"/>
      <x:c r="W9" s="125"/>
      <x:c r="X9" s="125"/>
      <x:c r="Y9" s="125"/>
      <x:c r="Z9" s="125"/>
    </x:row>
    <x:row r="10">
      <x:c r="A10" s="138" t="str">
        <x:v>Walmart</x:v>
      </x:c>
      <x:c r="B10" s="138" t="str">
        <x:v>Масштабный контекст: 2 300 магазинов с DSL; ручные изменения, занимавшие дни, сокращены до минут</x:v>
      </x:c>
      <x:c r="C10" s="138" t="str">
        <x:v>Ритейлер; собственный кейс</x:v>
      </x:c>
      <x:c r="D10" s="138" t="str">
        <x:v>02.09.2026</x:v>
      </x:c>
      <x:c r="E10" s="138" t="str">
        <x:v>https://corporate.walmart.com/news/2026/03/02/how-the-shelf-got-smarter-and-our-jobs-got-easier</x:v>
      </x:c>
      <x:c r="F10" s="125"/>
      <x:c r="G10" s="125"/>
      <x:c r="H10" s="125"/>
      <x:c r="I10" s="125"/>
      <x:c r="J10" s="125"/>
      <x:c r="K10" s="125"/>
      <x:c r="L10" s="125"/>
      <x:c r="M10" s="125"/>
      <x:c r="N10" s="125"/>
      <x:c r="O10" s="125"/>
      <x:c r="P10" s="125"/>
      <x:c r="Q10" s="125"/>
      <x:c r="R10" s="125"/>
      <x:c r="S10" s="125"/>
      <x:c r="T10" s="125"/>
      <x:c r="U10" s="125"/>
      <x:c r="V10" s="125"/>
      <x:c r="W10" s="125"/>
      <x:c r="X10" s="125"/>
      <x:c r="Y10" s="125"/>
      <x:c r="Z10" s="125"/>
    </x:row>
    <x:row r="11">
      <x:c r="A11" s="138" t="str">
        <x:v>Management Science</x:v>
      </x:c>
      <x:c r="B11" s="138" t="str">
        <x:v>Исследование связывает ESL с снижением menu costs и ростом gross margin; эффект не сводится только к труду</x:v>
      </x:c>
      <x:c r="C11" s="138" t="str">
        <x:v>Peer-reviewed</x:v>
      </x:c>
      <x:c r="D11" s="138" t="str">
        <x:v>02.09.2026</x:v>
      </x:c>
      <x:c r="E11" s="138" t="str">
        <x:v>https://pubsonline.informs.org/doi/abs/10.1287/mnsc.2019.3551</x:v>
      </x:c>
      <x:c r="F11" s="125"/>
      <x:c r="G11" s="125"/>
      <x:c r="H11" s="125"/>
      <x:c r="I11" s="125"/>
      <x:c r="J11" s="125"/>
      <x:c r="K11" s="125"/>
      <x:c r="L11" s="125"/>
      <x:c r="M11" s="125"/>
      <x:c r="N11" s="125"/>
      <x:c r="O11" s="125"/>
      <x:c r="P11" s="125"/>
      <x:c r="Q11" s="125"/>
      <x:c r="R11" s="125"/>
      <x:c r="S11" s="125"/>
      <x:c r="T11" s="125"/>
      <x:c r="U11" s="125"/>
      <x:c r="V11" s="125"/>
      <x:c r="W11" s="125"/>
      <x:c r="X11" s="125"/>
      <x:c r="Y11" s="125"/>
      <x:c r="Z11" s="125"/>
    </x:row>
    <x:row r="12">
      <x:c r="A12" s="125"/>
      <x:c r="B12" s="125"/>
      <x:c r="C12" s="125"/>
      <x:c r="D12" s="125"/>
      <x:c r="E12" s="125"/>
      <x:c r="F12" s="125"/>
      <x:c r="G12" s="125"/>
      <x:c r="H12" s="125"/>
      <x:c r="I12" s="125"/>
      <x:c r="J12" s="125"/>
      <x:c r="K12" s="125"/>
      <x:c r="L12" s="125"/>
      <x:c r="M12" s="125"/>
      <x:c r="N12" s="125"/>
      <x:c r="O12" s="125"/>
      <x:c r="P12" s="125"/>
      <x:c r="Q12" s="125"/>
      <x:c r="R12" s="125"/>
      <x:c r="S12" s="125"/>
      <x:c r="T12" s="125"/>
      <x:c r="U12" s="125"/>
      <x:c r="V12" s="125"/>
      <x:c r="W12" s="125"/>
      <x:c r="X12" s="125"/>
      <x:c r="Y12" s="125"/>
      <x:c r="Z12" s="125"/>
    </x:row>
    <x:row r="13">
      <x:c r="A13" s="125"/>
      <x:c r="B13" s="125"/>
      <x:c r="C13" s="125"/>
      <x:c r="D13" s="125"/>
      <x:c r="E13" s="125"/>
      <x:c r="F13" s="125"/>
      <x:c r="G13" s="125"/>
      <x:c r="H13" s="125"/>
      <x:c r="I13" s="125"/>
      <x:c r="J13" s="125"/>
      <x:c r="K13" s="125"/>
      <x:c r="L13" s="125"/>
      <x:c r="M13" s="125"/>
      <x:c r="N13" s="125"/>
      <x:c r="O13" s="125"/>
      <x:c r="P13" s="125"/>
      <x:c r="Q13" s="125"/>
      <x:c r="R13" s="125"/>
      <x:c r="S13" s="125"/>
      <x:c r="T13" s="125"/>
      <x:c r="U13" s="125"/>
      <x:c r="V13" s="125"/>
      <x:c r="W13" s="125"/>
      <x:c r="X13" s="125"/>
      <x:c r="Y13" s="125"/>
      <x:c r="Z13" s="125"/>
    </x:row>
    <x:row r="14">
      <x:c r="A14" s="125"/>
      <x:c r="B14" s="125"/>
      <x:c r="C14" s="125"/>
      <x:c r="D14" s="125"/>
      <x:c r="E14" s="125"/>
      <x:c r="F14" s="125"/>
      <x:c r="G14" s="125"/>
      <x:c r="H14" s="125"/>
      <x:c r="I14" s="125"/>
      <x:c r="J14" s="125"/>
      <x:c r="K14" s="125"/>
      <x:c r="L14" s="125"/>
      <x:c r="M14" s="125"/>
      <x:c r="N14" s="125"/>
      <x:c r="O14" s="125"/>
      <x:c r="P14" s="125"/>
      <x:c r="Q14" s="125"/>
      <x:c r="R14" s="125"/>
      <x:c r="S14" s="125"/>
      <x:c r="T14" s="125"/>
      <x:c r="U14" s="125"/>
      <x:c r="V14" s="125"/>
      <x:c r="W14" s="125"/>
      <x:c r="X14" s="125"/>
      <x:c r="Y14" s="125"/>
      <x:c r="Z14" s="125"/>
    </x:row>
    <x:row r="15">
      <x:c r="A15" s="125"/>
      <x:c r="B15" s="125"/>
      <x:c r="C15" s="125"/>
      <x:c r="D15" s="125"/>
      <x:c r="E15" s="125"/>
      <x:c r="F15" s="125"/>
      <x:c r="G15" s="125"/>
      <x:c r="H15" s="125"/>
      <x:c r="I15" s="125"/>
      <x:c r="J15" s="125"/>
      <x:c r="K15" s="125"/>
      <x:c r="L15" s="125"/>
      <x:c r="M15" s="125"/>
      <x:c r="N15" s="125"/>
      <x:c r="O15" s="125"/>
      <x:c r="P15" s="125"/>
      <x:c r="Q15" s="125"/>
      <x:c r="R15" s="125"/>
      <x:c r="S15" s="125"/>
      <x:c r="T15" s="125"/>
      <x:c r="U15" s="125"/>
      <x:c r="V15" s="125"/>
      <x:c r="W15" s="125"/>
      <x:c r="X15" s="125"/>
      <x:c r="Y15" s="125"/>
      <x:c r="Z15" s="125"/>
    </x:row>
    <x:row r="16">
      <x:c r="A16" s="125"/>
      <x:c r="B16" s="125"/>
      <x:c r="C16" s="125"/>
      <x:c r="D16" s="125"/>
      <x:c r="E16" s="125"/>
      <x:c r="F16" s="125"/>
      <x:c r="G16" s="125"/>
      <x:c r="H16" s="125"/>
      <x:c r="I16" s="125"/>
      <x:c r="J16" s="125"/>
      <x:c r="K16" s="125"/>
      <x:c r="L16" s="125"/>
      <x:c r="M16" s="125"/>
      <x:c r="N16" s="125"/>
      <x:c r="O16" s="125"/>
      <x:c r="P16" s="125"/>
      <x:c r="Q16" s="125"/>
      <x:c r="R16" s="125"/>
      <x:c r="S16" s="125"/>
      <x:c r="T16" s="125"/>
      <x:c r="U16" s="125"/>
      <x:c r="V16" s="125"/>
      <x:c r="W16" s="125"/>
      <x:c r="X16" s="125"/>
      <x:c r="Y16" s="125"/>
      <x:c r="Z16" s="125"/>
    </x:row>
    <x:row r="17">
      <x:c r="A17" s="125"/>
      <x:c r="B17" s="125"/>
      <x:c r="C17" s="125"/>
      <x:c r="D17" s="125"/>
      <x:c r="E17" s="125"/>
      <x:c r="F17" s="125"/>
      <x:c r="G17" s="125"/>
      <x:c r="H17" s="125"/>
      <x:c r="I17" s="125"/>
      <x:c r="J17" s="125"/>
      <x:c r="K17" s="125"/>
      <x:c r="L17" s="125"/>
      <x:c r="M17" s="125"/>
      <x:c r="N17" s="125"/>
      <x:c r="O17" s="125"/>
      <x:c r="P17" s="125"/>
      <x:c r="Q17" s="125"/>
      <x:c r="R17" s="125"/>
      <x:c r="S17" s="125"/>
      <x:c r="T17" s="125"/>
      <x:c r="U17" s="125"/>
      <x:c r="V17" s="125"/>
      <x:c r="W17" s="125"/>
      <x:c r="X17" s="125"/>
      <x:c r="Y17" s="125"/>
      <x:c r="Z17" s="125"/>
    </x:row>
    <x:row r="18">
      <x:c r="A18" s="125"/>
      <x:c r="B18" s="125"/>
      <x:c r="C18" s="125"/>
      <x:c r="D18" s="125"/>
      <x:c r="E18" s="125"/>
      <x:c r="F18" s="125"/>
      <x:c r="G18" s="125"/>
      <x:c r="H18" s="125"/>
      <x:c r="I18" s="125"/>
      <x:c r="J18" s="125"/>
      <x:c r="K18" s="125"/>
      <x:c r="L18" s="125"/>
      <x:c r="M18" s="125"/>
      <x:c r="N18" s="125"/>
      <x:c r="O18" s="125"/>
      <x:c r="P18" s="125"/>
      <x:c r="Q18" s="125"/>
      <x:c r="R18" s="125"/>
      <x:c r="S18" s="125"/>
      <x:c r="T18" s="125"/>
      <x:c r="U18" s="125"/>
      <x:c r="V18" s="125"/>
      <x:c r="W18" s="125"/>
      <x:c r="X18" s="125"/>
      <x:c r="Y18" s="125"/>
      <x:c r="Z18" s="125"/>
    </x:row>
    <x:row r="19">
      <x:c r="A19" s="125"/>
      <x:c r="B19" s="125"/>
      <x:c r="C19" s="125"/>
      <x:c r="D19" s="125"/>
      <x:c r="E19" s="125"/>
      <x:c r="F19" s="125"/>
      <x:c r="G19" s="125"/>
      <x:c r="H19" s="125"/>
      <x:c r="I19" s="125"/>
      <x:c r="J19" s="125"/>
      <x:c r="K19" s="125"/>
      <x:c r="L19" s="125"/>
      <x:c r="M19" s="125"/>
      <x:c r="N19" s="125"/>
      <x:c r="O19" s="125"/>
      <x:c r="P19" s="125"/>
      <x:c r="Q19" s="125"/>
      <x:c r="R19" s="125"/>
      <x:c r="S19" s="125"/>
      <x:c r="T19" s="125"/>
      <x:c r="U19" s="125"/>
      <x:c r="V19" s="125"/>
      <x:c r="W19" s="125"/>
      <x:c r="X19" s="125"/>
      <x:c r="Y19" s="125"/>
      <x:c r="Z19" s="125"/>
    </x:row>
    <x:row r="20">
      <x:c r="A20" s="125"/>
      <x:c r="B20" s="125"/>
      <x:c r="C20" s="125"/>
      <x:c r="D20" s="125"/>
      <x:c r="E20" s="125"/>
      <x:c r="F20" s="125"/>
      <x:c r="G20" s="125"/>
      <x:c r="H20" s="125"/>
      <x:c r="I20" s="125"/>
      <x:c r="J20" s="125"/>
      <x:c r="K20" s="125"/>
      <x:c r="L20" s="125"/>
      <x:c r="M20" s="125"/>
      <x:c r="N20" s="125"/>
      <x:c r="O20" s="125"/>
      <x:c r="P20" s="125"/>
      <x:c r="Q20" s="125"/>
      <x:c r="R20" s="125"/>
      <x:c r="S20" s="125"/>
      <x:c r="T20" s="125"/>
      <x:c r="U20" s="125"/>
      <x:c r="V20" s="125"/>
      <x:c r="W20" s="125"/>
      <x:c r="X20" s="125"/>
      <x:c r="Y20" s="125"/>
      <x:c r="Z20" s="125"/>
    </x:row>
    <x:row r="21">
      <x:c r="A21" s="125"/>
      <x:c r="B21" s="125"/>
      <x:c r="C21" s="125"/>
      <x:c r="D21" s="125"/>
      <x:c r="E21" s="125"/>
      <x:c r="F21" s="125"/>
      <x:c r="G21" s="125"/>
      <x:c r="H21" s="125"/>
      <x:c r="I21" s="125"/>
      <x:c r="J21" s="125"/>
      <x:c r="K21" s="125"/>
      <x:c r="L21" s="125"/>
      <x:c r="M21" s="125"/>
      <x:c r="N21" s="125"/>
      <x:c r="O21" s="125"/>
      <x:c r="P21" s="125"/>
      <x:c r="Q21" s="125"/>
      <x:c r="R21" s="125"/>
      <x:c r="S21" s="125"/>
      <x:c r="T21" s="125"/>
      <x:c r="U21" s="125"/>
      <x:c r="V21" s="125"/>
      <x:c r="W21" s="125"/>
      <x:c r="X21" s="125"/>
      <x:c r="Y21" s="125"/>
      <x:c r="Z21" s="125"/>
    </x:row>
    <x:row r="22">
      <x:c r="A22" s="125"/>
      <x:c r="B22" s="125"/>
      <x:c r="C22" s="125"/>
      <x:c r="D22" s="125"/>
      <x:c r="E22" s="125"/>
      <x:c r="F22" s="125"/>
      <x:c r="G22" s="125"/>
      <x:c r="H22" s="125"/>
      <x:c r="I22" s="125"/>
      <x:c r="J22" s="125"/>
      <x:c r="K22" s="125"/>
      <x:c r="L22" s="125"/>
      <x:c r="M22" s="125"/>
      <x:c r="N22" s="125"/>
      <x:c r="O22" s="125"/>
      <x:c r="P22" s="125"/>
      <x:c r="Q22" s="125"/>
      <x:c r="R22" s="125"/>
      <x:c r="S22" s="125"/>
      <x:c r="T22" s="125"/>
      <x:c r="U22" s="125"/>
      <x:c r="V22" s="125"/>
      <x:c r="W22" s="125"/>
      <x:c r="X22" s="125"/>
      <x:c r="Y22" s="125"/>
      <x:c r="Z22" s="125"/>
    </x:row>
    <x:row r="23">
      <x:c r="A23" s="125"/>
      <x:c r="B23" s="125"/>
      <x:c r="C23" s="125"/>
      <x:c r="D23" s="125"/>
      <x:c r="E23" s="125"/>
      <x:c r="F23" s="125"/>
      <x:c r="G23" s="125"/>
      <x:c r="H23" s="125"/>
      <x:c r="I23" s="125"/>
      <x:c r="J23" s="125"/>
      <x:c r="K23" s="125"/>
      <x:c r="L23" s="125"/>
      <x:c r="M23" s="125"/>
      <x:c r="N23" s="125"/>
      <x:c r="O23" s="125"/>
      <x:c r="P23" s="125"/>
      <x:c r="Q23" s="125"/>
      <x:c r="R23" s="125"/>
      <x:c r="S23" s="125"/>
      <x:c r="T23" s="125"/>
      <x:c r="U23" s="125"/>
      <x:c r="V23" s="125"/>
      <x:c r="W23" s="125"/>
      <x:c r="X23" s="125"/>
      <x:c r="Y23" s="125"/>
      <x:c r="Z23" s="125"/>
    </x:row>
    <x:row r="24">
      <x:c r="A24" s="125"/>
      <x:c r="B24" s="125"/>
      <x:c r="C24" s="125"/>
      <x:c r="D24" s="125"/>
      <x:c r="E24" s="125"/>
      <x:c r="F24" s="125"/>
      <x:c r="G24" s="125"/>
      <x:c r="H24" s="125"/>
      <x:c r="I24" s="125"/>
      <x:c r="J24" s="125"/>
      <x:c r="K24" s="125"/>
      <x:c r="L24" s="125"/>
      <x:c r="M24" s="125"/>
      <x:c r="N24" s="125"/>
      <x:c r="O24" s="125"/>
      <x:c r="P24" s="125"/>
      <x:c r="Q24" s="125"/>
      <x:c r="R24" s="125"/>
      <x:c r="S24" s="125"/>
      <x:c r="T24" s="125"/>
      <x:c r="U24" s="125"/>
      <x:c r="V24" s="125"/>
      <x:c r="W24" s="125"/>
      <x:c r="X24" s="125"/>
      <x:c r="Y24" s="125"/>
      <x:c r="Z24" s="125"/>
    </x:row>
    <x:row r="25">
      <x:c r="A25" s="125"/>
      <x:c r="B25" s="125"/>
      <x:c r="C25" s="125"/>
      <x:c r="D25" s="125"/>
      <x:c r="E25" s="125"/>
      <x:c r="F25" s="125"/>
      <x:c r="G25" s="125"/>
      <x:c r="H25" s="125"/>
      <x:c r="I25" s="125"/>
      <x:c r="J25" s="125"/>
      <x:c r="K25" s="125"/>
      <x:c r="L25" s="125"/>
      <x:c r="M25" s="125"/>
      <x:c r="N25" s="125"/>
      <x:c r="O25" s="125"/>
      <x:c r="P25" s="125"/>
      <x:c r="Q25" s="125"/>
      <x:c r="R25" s="125"/>
      <x:c r="S25" s="125"/>
      <x:c r="T25" s="125"/>
      <x:c r="U25" s="125"/>
      <x:c r="V25" s="125"/>
      <x:c r="W25" s="125"/>
      <x:c r="X25" s="125"/>
      <x:c r="Y25" s="125"/>
      <x:c r="Z25" s="125"/>
    </x:row>
    <x:row r="26">
      <x:c r="A26" s="125"/>
      <x:c r="B26" s="125"/>
      <x:c r="C26" s="125"/>
      <x:c r="D26" s="125"/>
      <x:c r="E26" s="125"/>
      <x:c r="F26" s="125"/>
      <x:c r="G26" s="125"/>
      <x:c r="H26" s="125"/>
      <x:c r="I26" s="125"/>
      <x:c r="J26" s="125"/>
      <x:c r="K26" s="125"/>
      <x:c r="L26" s="125"/>
      <x:c r="M26" s="125"/>
      <x:c r="N26" s="125"/>
      <x:c r="O26" s="125"/>
      <x:c r="P26" s="125"/>
      <x:c r="Q26" s="125"/>
      <x:c r="R26" s="125"/>
      <x:c r="S26" s="125"/>
      <x:c r="T26" s="125"/>
      <x:c r="U26" s="125"/>
      <x:c r="V26" s="125"/>
      <x:c r="W26" s="125"/>
      <x:c r="X26" s="125"/>
      <x:c r="Y26" s="125"/>
      <x:c r="Z26" s="125"/>
    </x:row>
    <x:row r="27">
      <x:c r="A27" s="125"/>
      <x:c r="B27" s="125"/>
      <x:c r="C27" s="125"/>
      <x:c r="D27" s="125"/>
      <x:c r="E27" s="125"/>
      <x:c r="F27" s="125"/>
      <x:c r="G27" s="125"/>
      <x:c r="H27" s="125"/>
      <x:c r="I27" s="125"/>
      <x:c r="J27" s="125"/>
      <x:c r="K27" s="125"/>
      <x:c r="L27" s="125"/>
      <x:c r="M27" s="125"/>
      <x:c r="N27" s="125"/>
      <x:c r="O27" s="125"/>
      <x:c r="P27" s="125"/>
      <x:c r="Q27" s="125"/>
      <x:c r="R27" s="125"/>
      <x:c r="S27" s="125"/>
      <x:c r="T27" s="125"/>
      <x:c r="U27" s="125"/>
      <x:c r="V27" s="125"/>
      <x:c r="W27" s="125"/>
      <x:c r="X27" s="125"/>
      <x:c r="Y27" s="125"/>
      <x:c r="Z27" s="125"/>
    </x:row>
    <x:row r="28">
      <x:c r="A28" s="125"/>
      <x:c r="B28" s="125"/>
      <x:c r="C28" s="125"/>
      <x:c r="D28" s="125"/>
      <x:c r="E28" s="125"/>
      <x:c r="F28" s="125"/>
      <x:c r="G28" s="125"/>
      <x:c r="H28" s="125"/>
      <x:c r="I28" s="125"/>
      <x:c r="J28" s="125"/>
      <x:c r="K28" s="125"/>
      <x:c r="L28" s="125"/>
      <x:c r="M28" s="125"/>
      <x:c r="N28" s="125"/>
      <x:c r="O28" s="125"/>
      <x:c r="P28" s="125"/>
      <x:c r="Q28" s="125"/>
      <x:c r="R28" s="125"/>
      <x:c r="S28" s="125"/>
      <x:c r="T28" s="125"/>
      <x:c r="U28" s="125"/>
      <x:c r="V28" s="125"/>
      <x:c r="W28" s="125"/>
      <x:c r="X28" s="125"/>
      <x:c r="Y28" s="125"/>
      <x:c r="Z28" s="125"/>
    </x:row>
    <x:row r="29">
      <x:c r="A29" s="125"/>
      <x:c r="B29" s="125"/>
      <x:c r="C29" s="125"/>
      <x:c r="D29" s="125"/>
      <x:c r="E29" s="125"/>
      <x:c r="F29" s="125"/>
      <x:c r="G29" s="125"/>
      <x:c r="H29" s="125"/>
      <x:c r="I29" s="125"/>
      <x:c r="J29" s="125"/>
      <x:c r="K29" s="125"/>
      <x:c r="L29" s="125"/>
      <x:c r="M29" s="125"/>
      <x:c r="N29" s="125"/>
      <x:c r="O29" s="125"/>
      <x:c r="P29" s="125"/>
      <x:c r="Q29" s="125"/>
      <x:c r="R29" s="125"/>
      <x:c r="S29" s="125"/>
      <x:c r="T29" s="125"/>
      <x:c r="U29" s="125"/>
      <x:c r="V29" s="125"/>
      <x:c r="W29" s="125"/>
      <x:c r="X29" s="125"/>
      <x:c r="Y29" s="125"/>
      <x:c r="Z29" s="125"/>
    </x:row>
    <x:row r="30">
      <x:c r="A30" s="125"/>
      <x:c r="B30" s="125"/>
      <x:c r="C30" s="125"/>
      <x:c r="D30" s="125"/>
      <x:c r="E30" s="125"/>
      <x:c r="F30" s="125"/>
      <x:c r="G30" s="125"/>
      <x:c r="H30" s="125"/>
      <x:c r="I30" s="125"/>
      <x:c r="J30" s="125"/>
      <x:c r="K30" s="125"/>
      <x:c r="L30" s="125"/>
      <x:c r="M30" s="125"/>
      <x:c r="N30" s="125"/>
      <x:c r="O30" s="125"/>
      <x:c r="P30" s="125"/>
      <x:c r="Q30" s="125"/>
      <x:c r="R30" s="125"/>
      <x:c r="S30" s="125"/>
      <x:c r="T30" s="125"/>
      <x:c r="U30" s="125"/>
      <x:c r="V30" s="125"/>
      <x:c r="W30" s="125"/>
      <x:c r="X30" s="125"/>
      <x:c r="Y30" s="125"/>
      <x:c r="Z30" s="125"/>
    </x:row>
    <x:row r="31">
      <x:c r="A31" s="125"/>
      <x:c r="B31" s="125"/>
      <x:c r="C31" s="125"/>
      <x:c r="D31" s="125"/>
      <x:c r="E31" s="125"/>
      <x:c r="F31" s="125"/>
      <x:c r="G31" s="125"/>
      <x:c r="H31" s="125"/>
      <x:c r="I31" s="125"/>
      <x:c r="J31" s="125"/>
      <x:c r="K31" s="125"/>
      <x:c r="L31" s="125"/>
      <x:c r="M31" s="125"/>
      <x:c r="N31" s="125"/>
      <x:c r="O31" s="125"/>
      <x:c r="P31" s="125"/>
      <x:c r="Q31" s="125"/>
      <x:c r="R31" s="125"/>
      <x:c r="S31" s="125"/>
      <x:c r="T31" s="125"/>
      <x:c r="U31" s="125"/>
      <x:c r="V31" s="125"/>
      <x:c r="W31" s="125"/>
      <x:c r="X31" s="125"/>
      <x:c r="Y31" s="125"/>
      <x:c r="Z31" s="125"/>
    </x:row>
    <x:row r="32">
      <x:c r="A32" s="125"/>
      <x:c r="B32" s="125"/>
      <x:c r="C32" s="125"/>
      <x:c r="D32" s="125"/>
      <x:c r="E32" s="125"/>
      <x:c r="F32" s="125"/>
      <x:c r="G32" s="125"/>
      <x:c r="H32" s="125"/>
      <x:c r="I32" s="125"/>
      <x:c r="J32" s="125"/>
      <x:c r="K32" s="125"/>
      <x:c r="L32" s="125"/>
      <x:c r="M32" s="125"/>
      <x:c r="N32" s="125"/>
      <x:c r="O32" s="125"/>
      <x:c r="P32" s="125"/>
      <x:c r="Q32" s="125"/>
      <x:c r="R32" s="125"/>
      <x:c r="S32" s="125"/>
      <x:c r="T32" s="125"/>
      <x:c r="U32" s="125"/>
      <x:c r="V32" s="125"/>
      <x:c r="W32" s="125"/>
      <x:c r="X32" s="125"/>
      <x:c r="Y32" s="125"/>
      <x:c r="Z32" s="125"/>
    </x:row>
    <x:row r="33">
      <x:c r="A33" s="125"/>
      <x:c r="B33" s="125"/>
      <x:c r="C33" s="125"/>
      <x:c r="D33" s="125"/>
      <x:c r="E33" s="125"/>
      <x:c r="F33" s="125"/>
      <x:c r="G33" s="125"/>
      <x:c r="H33" s="125"/>
      <x:c r="I33" s="125"/>
      <x:c r="J33" s="125"/>
      <x:c r="K33" s="125"/>
      <x:c r="L33" s="125"/>
      <x:c r="M33" s="125"/>
      <x:c r="N33" s="125"/>
      <x:c r="O33" s="125"/>
      <x:c r="P33" s="125"/>
      <x:c r="Q33" s="125"/>
      <x:c r="R33" s="125"/>
      <x:c r="S33" s="125"/>
      <x:c r="T33" s="125"/>
      <x:c r="U33" s="125"/>
      <x:c r="V33" s="125"/>
      <x:c r="W33" s="125"/>
      <x:c r="X33" s="125"/>
      <x:c r="Y33" s="125"/>
      <x:c r="Z33" s="125"/>
    </x:row>
    <x:row r="34">
      <x:c r="A34" s="125"/>
      <x:c r="B34" s="125"/>
      <x:c r="C34" s="125"/>
      <x:c r="D34" s="125"/>
      <x:c r="E34" s="125"/>
      <x:c r="F34" s="125"/>
      <x:c r="G34" s="125"/>
      <x:c r="H34" s="125"/>
      <x:c r="I34" s="125"/>
      <x:c r="J34" s="125"/>
      <x:c r="K34" s="125"/>
      <x:c r="L34" s="125"/>
      <x:c r="M34" s="125"/>
      <x:c r="N34" s="125"/>
      <x:c r="O34" s="125"/>
      <x:c r="P34" s="125"/>
      <x:c r="Q34" s="125"/>
      <x:c r="R34" s="125"/>
      <x:c r="S34" s="125"/>
      <x:c r="T34" s="125"/>
      <x:c r="U34" s="125"/>
      <x:c r="V34" s="125"/>
      <x:c r="W34" s="125"/>
      <x:c r="X34" s="125"/>
      <x:c r="Y34" s="125"/>
      <x:c r="Z34" s="125"/>
    </x:row>
    <x:row r="35">
      <x:c r="A35" s="125"/>
      <x:c r="B35" s="125"/>
      <x:c r="C35" s="125"/>
      <x:c r="D35" s="125"/>
      <x:c r="E35" s="125"/>
      <x:c r="F35" s="125"/>
      <x:c r="G35" s="125"/>
      <x:c r="H35" s="125"/>
      <x:c r="I35" s="125"/>
      <x:c r="J35" s="125"/>
      <x:c r="K35" s="125"/>
      <x:c r="L35" s="125"/>
      <x:c r="M35" s="125"/>
      <x:c r="N35" s="125"/>
      <x:c r="O35" s="125"/>
      <x:c r="P35" s="125"/>
      <x:c r="Q35" s="125"/>
      <x:c r="R35" s="125"/>
      <x:c r="S35" s="125"/>
      <x:c r="T35" s="125"/>
      <x:c r="U35" s="125"/>
      <x:c r="V35" s="125"/>
      <x:c r="W35" s="125"/>
      <x:c r="X35" s="125"/>
      <x:c r="Y35" s="125"/>
      <x:c r="Z35" s="125"/>
    </x:row>
    <x:row r="36">
      <x:c r="A36" s="125"/>
      <x:c r="B36" s="125"/>
      <x:c r="C36" s="125"/>
      <x:c r="D36" s="125"/>
      <x:c r="E36" s="125"/>
      <x:c r="F36" s="125"/>
      <x:c r="G36" s="125"/>
      <x:c r="H36" s="125"/>
      <x:c r="I36" s="125"/>
      <x:c r="J36" s="125"/>
      <x:c r="K36" s="125"/>
      <x:c r="L36" s="125"/>
      <x:c r="M36" s="125"/>
      <x:c r="N36" s="125"/>
      <x:c r="O36" s="125"/>
      <x:c r="P36" s="125"/>
      <x:c r="Q36" s="125"/>
      <x:c r="R36" s="125"/>
      <x:c r="S36" s="125"/>
      <x:c r="T36" s="125"/>
      <x:c r="U36" s="125"/>
      <x:c r="V36" s="125"/>
      <x:c r="W36" s="125"/>
      <x:c r="X36" s="125"/>
      <x:c r="Y36" s="125"/>
      <x:c r="Z36" s="125"/>
    </x:row>
    <x:row r="37">
      <x:c r="A37" s="125"/>
      <x:c r="B37" s="125"/>
      <x:c r="C37" s="125"/>
      <x:c r="D37" s="125"/>
      <x:c r="E37" s="125"/>
      <x:c r="F37" s="125"/>
      <x:c r="G37" s="125"/>
      <x:c r="H37" s="125"/>
      <x:c r="I37" s="125"/>
      <x:c r="J37" s="125"/>
      <x:c r="K37" s="125"/>
      <x:c r="L37" s="125"/>
      <x:c r="M37" s="125"/>
      <x:c r="N37" s="125"/>
      <x:c r="O37" s="125"/>
      <x:c r="P37" s="125"/>
      <x:c r="Q37" s="125"/>
      <x:c r="R37" s="125"/>
      <x:c r="S37" s="125"/>
      <x:c r="T37" s="125"/>
      <x:c r="U37" s="125"/>
      <x:c r="V37" s="125"/>
      <x:c r="W37" s="125"/>
      <x:c r="X37" s="125"/>
      <x:c r="Y37" s="125"/>
      <x:c r="Z37" s="125"/>
    </x:row>
    <x:row r="38">
      <x:c r="A38" s="125"/>
      <x:c r="B38" s="125"/>
      <x:c r="C38" s="125"/>
      <x:c r="D38" s="125"/>
      <x:c r="E38" s="125"/>
      <x:c r="F38" s="125"/>
      <x:c r="G38" s="125"/>
      <x:c r="H38" s="125"/>
      <x:c r="I38" s="125"/>
      <x:c r="J38" s="125"/>
      <x:c r="K38" s="125"/>
      <x:c r="L38" s="125"/>
      <x:c r="M38" s="125"/>
      <x:c r="N38" s="125"/>
      <x:c r="O38" s="125"/>
      <x:c r="P38" s="125"/>
      <x:c r="Q38" s="125"/>
      <x:c r="R38" s="125"/>
      <x:c r="S38" s="125"/>
      <x:c r="T38" s="125"/>
      <x:c r="U38" s="125"/>
      <x:c r="V38" s="125"/>
      <x:c r="W38" s="125"/>
      <x:c r="X38" s="125"/>
      <x:c r="Y38" s="125"/>
      <x:c r="Z38" s="125"/>
    </x:row>
    <x:row r="39">
      <x:c r="A39" s="125"/>
      <x:c r="B39" s="125"/>
      <x:c r="C39" s="125"/>
      <x:c r="D39" s="125"/>
      <x:c r="E39" s="125"/>
      <x:c r="F39" s="125"/>
      <x:c r="G39" s="125"/>
      <x:c r="H39" s="125"/>
      <x:c r="I39" s="125"/>
      <x:c r="J39" s="125"/>
      <x:c r="K39" s="125"/>
      <x:c r="L39" s="125"/>
      <x:c r="M39" s="125"/>
      <x:c r="N39" s="125"/>
      <x:c r="O39" s="125"/>
      <x:c r="P39" s="125"/>
      <x:c r="Q39" s="125"/>
      <x:c r="R39" s="125"/>
      <x:c r="S39" s="125"/>
      <x:c r="T39" s="125"/>
      <x:c r="U39" s="125"/>
      <x:c r="V39" s="125"/>
      <x:c r="W39" s="125"/>
      <x:c r="X39" s="125"/>
      <x:c r="Y39" s="125"/>
      <x:c r="Z39" s="125"/>
    </x:row>
    <x:row r="40">
      <x:c r="A40" s="125"/>
      <x:c r="B40" s="125"/>
      <x:c r="C40" s="125"/>
      <x:c r="D40" s="125"/>
      <x:c r="E40" s="125"/>
      <x:c r="F40" s="125"/>
      <x:c r="G40" s="125"/>
      <x:c r="H40" s="125"/>
      <x:c r="I40" s="125"/>
      <x:c r="J40" s="125"/>
      <x:c r="K40" s="125"/>
      <x:c r="L40" s="125"/>
      <x:c r="M40" s="125"/>
      <x:c r="N40" s="125"/>
      <x:c r="O40" s="125"/>
      <x:c r="P40" s="125"/>
      <x:c r="Q40" s="125"/>
      <x:c r="R40" s="125"/>
      <x:c r="S40" s="125"/>
      <x:c r="T40" s="125"/>
      <x:c r="U40" s="125"/>
      <x:c r="V40" s="125"/>
      <x:c r="W40" s="125"/>
      <x:c r="X40" s="125"/>
      <x:c r="Y40" s="125"/>
      <x:c r="Z40" s="125"/>
    </x:row>
    <x:row r="41">
      <x:c r="A41" s="125"/>
      <x:c r="B41" s="125"/>
      <x:c r="C41" s="125"/>
      <x:c r="D41" s="125"/>
      <x:c r="E41" s="125"/>
      <x:c r="F41" s="125"/>
      <x:c r="G41" s="125"/>
      <x:c r="H41" s="125"/>
      <x:c r="I41" s="125"/>
      <x:c r="J41" s="125"/>
      <x:c r="K41" s="125"/>
      <x:c r="L41" s="125"/>
      <x:c r="M41" s="125"/>
      <x:c r="N41" s="125"/>
      <x:c r="O41" s="125"/>
      <x:c r="P41" s="125"/>
      <x:c r="Q41" s="125"/>
      <x:c r="R41" s="125"/>
      <x:c r="S41" s="125"/>
      <x:c r="T41" s="125"/>
      <x:c r="U41" s="125"/>
      <x:c r="V41" s="125"/>
      <x:c r="W41" s="125"/>
      <x:c r="X41" s="125"/>
      <x:c r="Y41" s="125"/>
      <x:c r="Z41" s="125"/>
    </x:row>
    <x:row r="42">
      <x:c r="A42" s="125"/>
      <x:c r="B42" s="125"/>
      <x:c r="C42" s="125"/>
      <x:c r="D42" s="125"/>
      <x:c r="E42" s="125"/>
      <x:c r="F42" s="125"/>
      <x:c r="G42" s="125"/>
      <x:c r="H42" s="125"/>
      <x:c r="I42" s="125"/>
      <x:c r="J42" s="125"/>
      <x:c r="K42" s="125"/>
      <x:c r="L42" s="125"/>
      <x:c r="M42" s="125"/>
      <x:c r="N42" s="125"/>
      <x:c r="O42" s="125"/>
      <x:c r="P42" s="125"/>
      <x:c r="Q42" s="125"/>
      <x:c r="R42" s="125"/>
      <x:c r="S42" s="125"/>
      <x:c r="T42" s="125"/>
      <x:c r="U42" s="125"/>
      <x:c r="V42" s="125"/>
      <x:c r="W42" s="125"/>
      <x:c r="X42" s="125"/>
      <x:c r="Y42" s="125"/>
      <x:c r="Z42" s="125"/>
    </x:row>
    <x:row r="43">
      <x:c r="A43" s="125"/>
      <x:c r="B43" s="125"/>
      <x:c r="C43" s="125"/>
      <x:c r="D43" s="125"/>
      <x:c r="E43" s="125"/>
      <x:c r="F43" s="125"/>
      <x:c r="G43" s="125"/>
      <x:c r="H43" s="125"/>
      <x:c r="I43" s="125"/>
      <x:c r="J43" s="125"/>
      <x:c r="K43" s="125"/>
      <x:c r="L43" s="125"/>
      <x:c r="M43" s="125"/>
      <x:c r="N43" s="125"/>
      <x:c r="O43" s="125"/>
      <x:c r="P43" s="125"/>
      <x:c r="Q43" s="125"/>
      <x:c r="R43" s="125"/>
      <x:c r="S43" s="125"/>
      <x:c r="T43" s="125"/>
      <x:c r="U43" s="125"/>
      <x:c r="V43" s="125"/>
      <x:c r="W43" s="125"/>
      <x:c r="X43" s="125"/>
      <x:c r="Y43" s="125"/>
      <x:c r="Z43" s="125"/>
    </x:row>
    <x:row r="44">
      <x:c r="A44" s="125"/>
      <x:c r="B44" s="125"/>
      <x:c r="C44" s="125"/>
      <x:c r="D44" s="125"/>
      <x:c r="E44" s="125"/>
      <x:c r="F44" s="125"/>
      <x:c r="G44" s="125"/>
      <x:c r="H44" s="125"/>
      <x:c r="I44" s="125"/>
      <x:c r="J44" s="125"/>
      <x:c r="K44" s="125"/>
      <x:c r="L44" s="125"/>
      <x:c r="M44" s="125"/>
      <x:c r="N44" s="125"/>
      <x:c r="O44" s="125"/>
      <x:c r="P44" s="125"/>
      <x:c r="Q44" s="125"/>
      <x:c r="R44" s="125"/>
      <x:c r="S44" s="125"/>
      <x:c r="T44" s="125"/>
      <x:c r="U44" s="125"/>
      <x:c r="V44" s="125"/>
      <x:c r="W44" s="125"/>
      <x:c r="X44" s="125"/>
      <x:c r="Y44" s="125"/>
      <x:c r="Z44" s="125"/>
    </x:row>
    <x:row r="45">
      <x:c r="A45" s="125"/>
      <x:c r="B45" s="125"/>
      <x:c r="C45" s="125"/>
      <x:c r="D45" s="125"/>
      <x:c r="E45" s="125"/>
      <x:c r="F45" s="125"/>
      <x:c r="G45" s="125"/>
      <x:c r="H45" s="125"/>
      <x:c r="I45" s="125"/>
      <x:c r="J45" s="125"/>
      <x:c r="K45" s="125"/>
      <x:c r="L45" s="125"/>
      <x:c r="M45" s="125"/>
      <x:c r="N45" s="125"/>
      <x:c r="O45" s="125"/>
      <x:c r="P45" s="125"/>
      <x:c r="Q45" s="125"/>
      <x:c r="R45" s="125"/>
      <x:c r="S45" s="125"/>
      <x:c r="T45" s="125"/>
      <x:c r="U45" s="125"/>
      <x:c r="V45" s="125"/>
      <x:c r="W45" s="125"/>
      <x:c r="X45" s="125"/>
      <x:c r="Y45" s="125"/>
      <x:c r="Z45" s="125"/>
    </x:row>
    <x:row r="46">
      <x:c r="A46" s="125"/>
      <x:c r="B46" s="125"/>
      <x:c r="C46" s="125"/>
      <x:c r="D46" s="125"/>
      <x:c r="E46" s="125"/>
      <x:c r="F46" s="125"/>
      <x:c r="G46" s="125"/>
      <x:c r="H46" s="125"/>
      <x:c r="I46" s="125"/>
      <x:c r="J46" s="125"/>
      <x:c r="K46" s="125"/>
      <x:c r="L46" s="125"/>
      <x:c r="M46" s="125"/>
      <x:c r="N46" s="125"/>
      <x:c r="O46" s="125"/>
      <x:c r="P46" s="125"/>
      <x:c r="Q46" s="125"/>
      <x:c r="R46" s="125"/>
      <x:c r="S46" s="125"/>
      <x:c r="T46" s="125"/>
      <x:c r="U46" s="125"/>
      <x:c r="V46" s="125"/>
      <x:c r="W46" s="125"/>
      <x:c r="X46" s="125"/>
      <x:c r="Y46" s="125"/>
      <x:c r="Z46" s="125"/>
    </x:row>
    <x:row r="47">
      <x:c r="A47" s="125"/>
      <x:c r="B47" s="125"/>
      <x:c r="C47" s="125"/>
      <x:c r="D47" s="125"/>
      <x:c r="E47" s="125"/>
      <x:c r="F47" s="125"/>
      <x:c r="G47" s="125"/>
      <x:c r="H47" s="125"/>
      <x:c r="I47" s="125"/>
      <x:c r="J47" s="125"/>
      <x:c r="K47" s="125"/>
      <x:c r="L47" s="125"/>
      <x:c r="M47" s="125"/>
      <x:c r="N47" s="125"/>
      <x:c r="O47" s="125"/>
      <x:c r="P47" s="125"/>
      <x:c r="Q47" s="125"/>
      <x:c r="R47" s="125"/>
      <x:c r="S47" s="125"/>
      <x:c r="T47" s="125"/>
      <x:c r="U47" s="125"/>
      <x:c r="V47" s="125"/>
      <x:c r="W47" s="125"/>
      <x:c r="X47" s="125"/>
      <x:c r="Y47" s="125"/>
      <x:c r="Z47" s="125"/>
    </x:row>
    <x:row r="48">
      <x:c r="A48" s="125"/>
      <x:c r="B48" s="125"/>
      <x:c r="C48" s="125"/>
      <x:c r="D48" s="125"/>
      <x:c r="E48" s="125"/>
      <x:c r="F48" s="125"/>
      <x:c r="G48" s="125"/>
      <x:c r="H48" s="125"/>
      <x:c r="I48" s="125"/>
      <x:c r="J48" s="125"/>
      <x:c r="K48" s="125"/>
      <x:c r="L48" s="125"/>
      <x:c r="M48" s="125"/>
      <x:c r="N48" s="125"/>
      <x:c r="O48" s="125"/>
      <x:c r="P48" s="125"/>
      <x:c r="Q48" s="125"/>
      <x:c r="R48" s="125"/>
      <x:c r="S48" s="125"/>
      <x:c r="T48" s="125"/>
      <x:c r="U48" s="125"/>
      <x:c r="V48" s="125"/>
      <x:c r="W48" s="125"/>
      <x:c r="X48" s="125"/>
      <x:c r="Y48" s="125"/>
      <x:c r="Z48" s="125"/>
    </x:row>
    <x:row r="49">
      <x:c r="A49" s="125"/>
      <x:c r="B49" s="125"/>
      <x:c r="C49" s="125"/>
      <x:c r="D49" s="125"/>
      <x:c r="E49" s="125"/>
      <x:c r="F49" s="125"/>
      <x:c r="G49" s="125"/>
      <x:c r="H49" s="125"/>
      <x:c r="I49" s="125"/>
      <x:c r="J49" s="125"/>
      <x:c r="K49" s="125"/>
      <x:c r="L49" s="125"/>
      <x:c r="M49" s="125"/>
      <x:c r="N49" s="125"/>
      <x:c r="O49" s="125"/>
      <x:c r="P49" s="125"/>
      <x:c r="Q49" s="125"/>
      <x:c r="R49" s="125"/>
      <x:c r="S49" s="125"/>
      <x:c r="T49" s="125"/>
      <x:c r="U49" s="125"/>
      <x:c r="V49" s="125"/>
      <x:c r="W49" s="125"/>
      <x:c r="X49" s="125"/>
      <x:c r="Y49" s="125"/>
      <x:c r="Z49" s="125"/>
    </x:row>
    <x:row r="50">
      <x:c r="A50" s="125"/>
      <x:c r="B50" s="125"/>
      <x:c r="C50" s="125"/>
      <x:c r="D50" s="125"/>
      <x:c r="E50" s="125"/>
      <x:c r="F50" s="125"/>
      <x:c r="G50" s="125"/>
      <x:c r="H50" s="125"/>
      <x:c r="I50" s="125"/>
      <x:c r="J50" s="125"/>
      <x:c r="K50" s="125"/>
      <x:c r="L50" s="125"/>
      <x:c r="M50" s="125"/>
      <x:c r="N50" s="125"/>
      <x:c r="O50" s="125"/>
      <x:c r="P50" s="125"/>
      <x:c r="Q50" s="125"/>
      <x:c r="R50" s="125"/>
      <x:c r="S50" s="125"/>
      <x:c r="T50" s="125"/>
      <x:c r="U50" s="125"/>
      <x:c r="V50" s="125"/>
      <x:c r="W50" s="125"/>
      <x:c r="X50" s="125"/>
      <x:c r="Y50" s="125"/>
      <x:c r="Z50" s="125"/>
    </x:row>
    <x:row r="51">
      <x:c r="A51" s="125"/>
      <x:c r="B51" s="125"/>
      <x:c r="C51" s="125"/>
      <x:c r="D51" s="125"/>
      <x:c r="E51" s="125"/>
      <x:c r="F51" s="125"/>
      <x:c r="G51" s="125"/>
      <x:c r="H51" s="125"/>
      <x:c r="I51" s="125"/>
      <x:c r="J51" s="125"/>
      <x:c r="K51" s="125"/>
      <x:c r="L51" s="125"/>
      <x:c r="M51" s="125"/>
      <x:c r="N51" s="125"/>
      <x:c r="O51" s="125"/>
      <x:c r="P51" s="125"/>
      <x:c r="Q51" s="125"/>
      <x:c r="R51" s="125"/>
      <x:c r="S51" s="125"/>
      <x:c r="T51" s="125"/>
      <x:c r="U51" s="125"/>
      <x:c r="V51" s="125"/>
      <x:c r="W51" s="125"/>
      <x:c r="X51" s="125"/>
      <x:c r="Y51" s="125"/>
      <x:c r="Z51" s="125"/>
    </x:row>
    <x:row r="52">
      <x:c r="A52" s="125"/>
      <x:c r="B52" s="125"/>
      <x:c r="C52" s="125"/>
      <x:c r="D52" s="125"/>
      <x:c r="E52" s="125"/>
      <x:c r="F52" s="125"/>
      <x:c r="G52" s="125"/>
      <x:c r="H52" s="125"/>
      <x:c r="I52" s="125"/>
      <x:c r="J52" s="125"/>
      <x:c r="K52" s="125"/>
      <x:c r="L52" s="125"/>
      <x:c r="M52" s="125"/>
      <x:c r="N52" s="125"/>
      <x:c r="O52" s="125"/>
      <x:c r="P52" s="125"/>
      <x:c r="Q52" s="125"/>
      <x:c r="R52" s="125"/>
      <x:c r="S52" s="125"/>
      <x:c r="T52" s="125"/>
      <x:c r="U52" s="125"/>
      <x:c r="V52" s="125"/>
      <x:c r="W52" s="125"/>
      <x:c r="X52" s="125"/>
      <x:c r="Y52" s="125"/>
      <x:c r="Z52" s="125"/>
    </x:row>
    <x:row r="53">
      <x:c r="A53" s="125"/>
      <x:c r="B53" s="125"/>
      <x:c r="C53" s="125"/>
      <x:c r="D53" s="125"/>
      <x:c r="E53" s="125"/>
      <x:c r="F53" s="125"/>
      <x:c r="G53" s="125"/>
      <x:c r="H53" s="125"/>
      <x:c r="I53" s="125"/>
      <x:c r="J53" s="125"/>
      <x:c r="K53" s="125"/>
      <x:c r="L53" s="125"/>
      <x:c r="M53" s="125"/>
      <x:c r="N53" s="125"/>
      <x:c r="O53" s="125"/>
      <x:c r="P53" s="125"/>
      <x:c r="Q53" s="125"/>
      <x:c r="R53" s="125"/>
      <x:c r="S53" s="125"/>
      <x:c r="T53" s="125"/>
      <x:c r="U53" s="125"/>
      <x:c r="V53" s="125"/>
      <x:c r="W53" s="125"/>
      <x:c r="X53" s="125"/>
      <x:c r="Y53" s="125"/>
      <x:c r="Z53" s="125"/>
    </x:row>
    <x:row r="54">
      <x:c r="A54" s="125"/>
      <x:c r="B54" s="125"/>
      <x:c r="C54" s="125"/>
      <x:c r="D54" s="125"/>
      <x:c r="E54" s="125"/>
      <x:c r="F54" s="125"/>
      <x:c r="G54" s="125"/>
      <x:c r="H54" s="125"/>
      <x:c r="I54" s="125"/>
      <x:c r="J54" s="125"/>
      <x:c r="K54" s="125"/>
      <x:c r="L54" s="125"/>
      <x:c r="M54" s="125"/>
      <x:c r="N54" s="125"/>
      <x:c r="O54" s="125"/>
      <x:c r="P54" s="125"/>
      <x:c r="Q54" s="125"/>
      <x:c r="R54" s="125"/>
      <x:c r="S54" s="125"/>
      <x:c r="T54" s="125"/>
      <x:c r="U54" s="125"/>
      <x:c r="V54" s="125"/>
      <x:c r="W54" s="125"/>
      <x:c r="X54" s="125"/>
      <x:c r="Y54" s="125"/>
      <x:c r="Z54" s="125"/>
    </x:row>
    <x:row r="55">
      <x:c r="A55" s="125"/>
      <x:c r="B55" s="125"/>
      <x:c r="C55" s="125"/>
      <x:c r="D55" s="125"/>
      <x:c r="E55" s="125"/>
      <x:c r="F55" s="125"/>
      <x:c r="G55" s="125"/>
      <x:c r="H55" s="125"/>
      <x:c r="I55" s="125"/>
      <x:c r="J55" s="125"/>
      <x:c r="K55" s="125"/>
      <x:c r="L55" s="125"/>
      <x:c r="M55" s="125"/>
      <x:c r="N55" s="125"/>
      <x:c r="O55" s="125"/>
      <x:c r="P55" s="125"/>
      <x:c r="Q55" s="125"/>
      <x:c r="R55" s="125"/>
      <x:c r="S55" s="125"/>
      <x:c r="T55" s="125"/>
      <x:c r="U55" s="125"/>
      <x:c r="V55" s="125"/>
      <x:c r="W55" s="125"/>
      <x:c r="X55" s="125"/>
      <x:c r="Y55" s="125"/>
      <x:c r="Z55" s="125"/>
    </x:row>
    <x:row r="56">
      <x:c r="A56" s="125"/>
      <x:c r="B56" s="125"/>
      <x:c r="C56" s="125"/>
      <x:c r="D56" s="125"/>
      <x:c r="E56" s="125"/>
      <x:c r="F56" s="125"/>
      <x:c r="G56" s="125"/>
      <x:c r="H56" s="125"/>
      <x:c r="I56" s="125"/>
      <x:c r="J56" s="125"/>
      <x:c r="K56" s="125"/>
      <x:c r="L56" s="125"/>
      <x:c r="M56" s="125"/>
      <x:c r="N56" s="125"/>
      <x:c r="O56" s="125"/>
      <x:c r="P56" s="125"/>
      <x:c r="Q56" s="125"/>
      <x:c r="R56" s="125"/>
      <x:c r="S56" s="125"/>
      <x:c r="T56" s="125"/>
      <x:c r="U56" s="125"/>
      <x:c r="V56" s="125"/>
      <x:c r="W56" s="125"/>
      <x:c r="X56" s="125"/>
      <x:c r="Y56" s="125"/>
      <x:c r="Z56" s="125"/>
    </x:row>
    <x:row r="57">
      <x:c r="A57" s="125"/>
      <x:c r="B57" s="125"/>
      <x:c r="C57" s="125"/>
      <x:c r="D57" s="125"/>
      <x:c r="E57" s="125"/>
      <x:c r="F57" s="125"/>
      <x:c r="G57" s="125"/>
      <x:c r="H57" s="125"/>
      <x:c r="I57" s="125"/>
      <x:c r="J57" s="125"/>
      <x:c r="K57" s="125"/>
      <x:c r="L57" s="125"/>
      <x:c r="M57" s="125"/>
      <x:c r="N57" s="125"/>
      <x:c r="O57" s="125"/>
      <x:c r="P57" s="125"/>
      <x:c r="Q57" s="125"/>
      <x:c r="R57" s="125"/>
      <x:c r="S57" s="125"/>
      <x:c r="T57" s="125"/>
      <x:c r="U57" s="125"/>
      <x:c r="V57" s="125"/>
      <x:c r="W57" s="125"/>
      <x:c r="X57" s="125"/>
      <x:c r="Y57" s="125"/>
      <x:c r="Z57" s="125"/>
    </x:row>
    <x:row r="58">
      <x:c r="A58" s="125"/>
      <x:c r="B58" s="125"/>
      <x:c r="C58" s="125"/>
      <x:c r="D58" s="125"/>
      <x:c r="E58" s="125"/>
      <x:c r="F58" s="125"/>
      <x:c r="G58" s="125"/>
      <x:c r="H58" s="125"/>
      <x:c r="I58" s="125"/>
      <x:c r="J58" s="125"/>
      <x:c r="K58" s="125"/>
      <x:c r="L58" s="125"/>
      <x:c r="M58" s="125"/>
      <x:c r="N58" s="125"/>
      <x:c r="O58" s="125"/>
      <x:c r="P58" s="125"/>
      <x:c r="Q58" s="125"/>
      <x:c r="R58" s="125"/>
      <x:c r="S58" s="125"/>
      <x:c r="T58" s="125"/>
      <x:c r="U58" s="125"/>
      <x:c r="V58" s="125"/>
      <x:c r="W58" s="125"/>
      <x:c r="X58" s="125"/>
      <x:c r="Y58" s="125"/>
      <x:c r="Z58" s="125"/>
    </x:row>
    <x:row r="59">
      <x:c r="A59" s="125"/>
      <x:c r="B59" s="125"/>
      <x:c r="C59" s="125"/>
      <x:c r="D59" s="125"/>
      <x:c r="E59" s="125"/>
      <x:c r="F59" s="125"/>
      <x:c r="G59" s="125"/>
      <x:c r="H59" s="125"/>
      <x:c r="I59" s="125"/>
      <x:c r="J59" s="125"/>
      <x:c r="K59" s="125"/>
      <x:c r="L59" s="125"/>
      <x:c r="M59" s="125"/>
      <x:c r="N59" s="125"/>
      <x:c r="O59" s="125"/>
      <x:c r="P59" s="125"/>
      <x:c r="Q59" s="125"/>
      <x:c r="R59" s="125"/>
      <x:c r="S59" s="125"/>
      <x:c r="T59" s="125"/>
      <x:c r="U59" s="125"/>
      <x:c r="V59" s="125"/>
      <x:c r="W59" s="125"/>
      <x:c r="X59" s="125"/>
      <x:c r="Y59" s="125"/>
      <x:c r="Z59" s="125"/>
    </x:row>
    <x:row r="60">
      <x:c r="A60" s="125"/>
      <x:c r="B60" s="125"/>
      <x:c r="C60" s="125"/>
      <x:c r="D60" s="125"/>
      <x:c r="E60" s="125"/>
      <x:c r="F60" s="125"/>
      <x:c r="G60" s="125"/>
      <x:c r="H60" s="125"/>
      <x:c r="I60" s="125"/>
      <x:c r="J60" s="125"/>
      <x:c r="K60" s="125"/>
      <x:c r="L60" s="125"/>
      <x:c r="M60" s="125"/>
      <x:c r="N60" s="125"/>
      <x:c r="O60" s="125"/>
      <x:c r="P60" s="125"/>
      <x:c r="Q60" s="125"/>
      <x:c r="R60" s="125"/>
      <x:c r="S60" s="125"/>
      <x:c r="T60" s="125"/>
      <x:c r="U60" s="125"/>
      <x:c r="V60" s="125"/>
      <x:c r="W60" s="125"/>
      <x:c r="X60" s="125"/>
      <x:c r="Y60" s="125"/>
      <x:c r="Z60" s="125"/>
    </x:row>
    <x:row r="61">
      <x:c r="A61" s="125"/>
      <x:c r="B61" s="125"/>
      <x:c r="C61" s="125"/>
      <x:c r="D61" s="125"/>
      <x:c r="E61" s="125"/>
      <x:c r="F61" s="125"/>
      <x:c r="G61" s="125"/>
      <x:c r="H61" s="125"/>
      <x:c r="I61" s="125"/>
      <x:c r="J61" s="125"/>
      <x:c r="K61" s="125"/>
      <x:c r="L61" s="125"/>
      <x:c r="M61" s="125"/>
      <x:c r="N61" s="125"/>
      <x:c r="O61" s="125"/>
      <x:c r="P61" s="125"/>
      <x:c r="Q61" s="125"/>
      <x:c r="R61" s="125"/>
      <x:c r="S61" s="125"/>
      <x:c r="T61" s="125"/>
      <x:c r="U61" s="125"/>
      <x:c r="V61" s="125"/>
      <x:c r="W61" s="125"/>
      <x:c r="X61" s="125"/>
      <x:c r="Y61" s="125"/>
      <x:c r="Z61" s="125"/>
    </x:row>
    <x:row r="62">
      <x:c r="A62" s="125"/>
      <x:c r="B62" s="125"/>
      <x:c r="C62" s="125"/>
      <x:c r="D62" s="125"/>
      <x:c r="E62" s="125"/>
      <x:c r="F62" s="125"/>
      <x:c r="G62" s="125"/>
      <x:c r="H62" s="125"/>
      <x:c r="I62" s="125"/>
      <x:c r="J62" s="125"/>
      <x:c r="K62" s="125"/>
      <x:c r="L62" s="125"/>
      <x:c r="M62" s="125"/>
      <x:c r="N62" s="125"/>
      <x:c r="O62" s="125"/>
      <x:c r="P62" s="125"/>
      <x:c r="Q62" s="125"/>
      <x:c r="R62" s="125"/>
      <x:c r="S62" s="125"/>
      <x:c r="T62" s="125"/>
      <x:c r="U62" s="125"/>
      <x:c r="V62" s="125"/>
      <x:c r="W62" s="125"/>
      <x:c r="X62" s="125"/>
      <x:c r="Y62" s="125"/>
      <x:c r="Z62" s="125"/>
    </x:row>
    <x:row r="63">
      <x:c r="A63" s="125"/>
      <x:c r="B63" s="125"/>
      <x:c r="C63" s="125"/>
      <x:c r="D63" s="125"/>
      <x:c r="E63" s="125"/>
      <x:c r="F63" s="125"/>
      <x:c r="G63" s="125"/>
      <x:c r="H63" s="125"/>
      <x:c r="I63" s="125"/>
      <x:c r="J63" s="125"/>
      <x:c r="K63" s="125"/>
      <x:c r="L63" s="125"/>
      <x:c r="M63" s="125"/>
      <x:c r="N63" s="125"/>
      <x:c r="O63" s="125"/>
      <x:c r="P63" s="125"/>
      <x:c r="Q63" s="125"/>
      <x:c r="R63" s="125"/>
      <x:c r="S63" s="125"/>
      <x:c r="T63" s="125"/>
      <x:c r="U63" s="125"/>
      <x:c r="V63" s="125"/>
      <x:c r="W63" s="125"/>
      <x:c r="X63" s="125"/>
      <x:c r="Y63" s="125"/>
      <x:c r="Z63" s="125"/>
    </x:row>
    <x:row r="64">
      <x:c r="A64" s="125"/>
      <x:c r="B64" s="125"/>
      <x:c r="C64" s="125"/>
      <x:c r="D64" s="125"/>
      <x:c r="E64" s="125"/>
      <x:c r="F64" s="125"/>
      <x:c r="G64" s="125"/>
      <x:c r="H64" s="125"/>
      <x:c r="I64" s="125"/>
      <x:c r="J64" s="125"/>
      <x:c r="K64" s="125"/>
      <x:c r="L64" s="125"/>
      <x:c r="M64" s="125"/>
      <x:c r="N64" s="125"/>
      <x:c r="O64" s="125"/>
      <x:c r="P64" s="125"/>
      <x:c r="Q64" s="125"/>
      <x:c r="R64" s="125"/>
      <x:c r="S64" s="125"/>
      <x:c r="T64" s="125"/>
      <x:c r="U64" s="125"/>
      <x:c r="V64" s="125"/>
      <x:c r="W64" s="125"/>
      <x:c r="X64" s="125"/>
      <x:c r="Y64" s="125"/>
      <x:c r="Z64" s="125"/>
    </x:row>
    <x:row r="65">
      <x:c r="A65" s="125"/>
      <x:c r="B65" s="125"/>
      <x:c r="C65" s="125"/>
      <x:c r="D65" s="125"/>
      <x:c r="E65" s="125"/>
      <x:c r="F65" s="125"/>
      <x:c r="G65" s="125"/>
      <x:c r="H65" s="125"/>
      <x:c r="I65" s="125"/>
      <x:c r="J65" s="125"/>
      <x:c r="K65" s="125"/>
      <x:c r="L65" s="125"/>
      <x:c r="M65" s="125"/>
      <x:c r="N65" s="125"/>
      <x:c r="O65" s="125"/>
      <x:c r="P65" s="125"/>
      <x:c r="Q65" s="125"/>
      <x:c r="R65" s="125"/>
      <x:c r="S65" s="125"/>
      <x:c r="T65" s="125"/>
      <x:c r="U65" s="125"/>
      <x:c r="V65" s="125"/>
      <x:c r="W65" s="125"/>
      <x:c r="X65" s="125"/>
      <x:c r="Y65" s="125"/>
      <x:c r="Z65" s="125"/>
    </x:row>
    <x:row r="66">
      <x:c r="A66" s="125"/>
      <x:c r="B66" s="125"/>
      <x:c r="C66" s="125"/>
      <x:c r="D66" s="125"/>
      <x:c r="E66" s="125"/>
      <x:c r="F66" s="125"/>
      <x:c r="G66" s="125"/>
      <x:c r="H66" s="125"/>
      <x:c r="I66" s="125"/>
      <x:c r="J66" s="125"/>
      <x:c r="K66" s="125"/>
      <x:c r="L66" s="125"/>
      <x:c r="M66" s="125"/>
      <x:c r="N66" s="125"/>
      <x:c r="O66" s="125"/>
      <x:c r="P66" s="125"/>
      <x:c r="Q66" s="125"/>
      <x:c r="R66" s="125"/>
      <x:c r="S66" s="125"/>
      <x:c r="T66" s="125"/>
      <x:c r="U66" s="125"/>
      <x:c r="V66" s="125"/>
      <x:c r="W66" s="125"/>
      <x:c r="X66" s="125"/>
      <x:c r="Y66" s="125"/>
      <x:c r="Z66" s="125"/>
    </x:row>
    <x:row r="67">
      <x:c r="A67" s="125"/>
      <x:c r="B67" s="125"/>
      <x:c r="C67" s="125"/>
      <x:c r="D67" s="125"/>
      <x:c r="E67" s="125"/>
      <x:c r="F67" s="125"/>
      <x:c r="G67" s="125"/>
      <x:c r="H67" s="125"/>
      <x:c r="I67" s="125"/>
      <x:c r="J67" s="125"/>
      <x:c r="K67" s="125"/>
      <x:c r="L67" s="125"/>
      <x:c r="M67" s="125"/>
      <x:c r="N67" s="125"/>
      <x:c r="O67" s="125"/>
      <x:c r="P67" s="125"/>
      <x:c r="Q67" s="125"/>
      <x:c r="R67" s="125"/>
      <x:c r="S67" s="125"/>
      <x:c r="T67" s="125"/>
      <x:c r="U67" s="125"/>
      <x:c r="V67" s="125"/>
      <x:c r="W67" s="125"/>
      <x:c r="X67" s="125"/>
      <x:c r="Y67" s="125"/>
      <x:c r="Z67" s="125"/>
    </x:row>
    <x:row r="68">
      <x:c r="A68" s="125"/>
      <x:c r="B68" s="125"/>
      <x:c r="C68" s="125"/>
      <x:c r="D68" s="125"/>
      <x:c r="E68" s="125"/>
      <x:c r="F68" s="125"/>
      <x:c r="G68" s="125"/>
      <x:c r="H68" s="125"/>
      <x:c r="I68" s="125"/>
      <x:c r="J68" s="125"/>
      <x:c r="K68" s="125"/>
      <x:c r="L68" s="125"/>
      <x:c r="M68" s="125"/>
      <x:c r="N68" s="125"/>
      <x:c r="O68" s="125"/>
      <x:c r="P68" s="125"/>
      <x:c r="Q68" s="125"/>
      <x:c r="R68" s="125"/>
      <x:c r="S68" s="125"/>
      <x:c r="T68" s="125"/>
      <x:c r="U68" s="125"/>
      <x:c r="V68" s="125"/>
      <x:c r="W68" s="125"/>
      <x:c r="X68" s="125"/>
      <x:c r="Y68" s="125"/>
      <x:c r="Z68" s="125"/>
    </x:row>
    <x:row r="69">
      <x:c r="A69" s="125"/>
      <x:c r="B69" s="125"/>
      <x:c r="C69" s="125"/>
      <x:c r="D69" s="125"/>
      <x:c r="E69" s="125"/>
      <x:c r="F69" s="125"/>
      <x:c r="G69" s="125"/>
      <x:c r="H69" s="125"/>
      <x:c r="I69" s="125"/>
      <x:c r="J69" s="125"/>
      <x:c r="K69" s="125"/>
      <x:c r="L69" s="125"/>
      <x:c r="M69" s="125"/>
      <x:c r="N69" s="125"/>
      <x:c r="O69" s="125"/>
      <x:c r="P69" s="125"/>
      <x:c r="Q69" s="125"/>
      <x:c r="R69" s="125"/>
      <x:c r="S69" s="125"/>
      <x:c r="T69" s="125"/>
      <x:c r="U69" s="125"/>
      <x:c r="V69" s="125"/>
      <x:c r="W69" s="125"/>
      <x:c r="X69" s="125"/>
      <x:c r="Y69" s="125"/>
      <x:c r="Z69" s="125"/>
    </x:row>
    <x:row r="70">
      <x:c r="A70" s="125"/>
      <x:c r="B70" s="125"/>
      <x:c r="C70" s="125"/>
      <x:c r="D70" s="125"/>
      <x:c r="E70" s="125"/>
      <x:c r="F70" s="125"/>
      <x:c r="G70" s="125"/>
      <x:c r="H70" s="125"/>
      <x:c r="I70" s="125"/>
      <x:c r="J70" s="125"/>
      <x:c r="K70" s="125"/>
      <x:c r="L70" s="125"/>
      <x:c r="M70" s="125"/>
      <x:c r="N70" s="125"/>
      <x:c r="O70" s="125"/>
      <x:c r="P70" s="125"/>
      <x:c r="Q70" s="125"/>
      <x:c r="R70" s="125"/>
      <x:c r="S70" s="125"/>
      <x:c r="T70" s="125"/>
      <x:c r="U70" s="125"/>
      <x:c r="V70" s="125"/>
      <x:c r="W70" s="125"/>
      <x:c r="X70" s="125"/>
      <x:c r="Y70" s="125"/>
      <x:c r="Z70" s="125"/>
    </x:row>
    <x:row r="71">
      <x:c r="A71" s="125"/>
      <x:c r="B71" s="125"/>
      <x:c r="C71" s="125"/>
      <x:c r="D71" s="125"/>
      <x:c r="E71" s="125"/>
      <x:c r="F71" s="125"/>
      <x:c r="G71" s="125"/>
      <x:c r="H71" s="125"/>
      <x:c r="I71" s="125"/>
      <x:c r="J71" s="125"/>
      <x:c r="K71" s="125"/>
      <x:c r="L71" s="125"/>
      <x:c r="M71" s="125"/>
      <x:c r="N71" s="125"/>
      <x:c r="O71" s="125"/>
      <x:c r="P71" s="125"/>
      <x:c r="Q71" s="125"/>
      <x:c r="R71" s="125"/>
      <x:c r="S71" s="125"/>
      <x:c r="T71" s="125"/>
      <x:c r="U71" s="125"/>
      <x:c r="V71" s="125"/>
      <x:c r="W71" s="125"/>
      <x:c r="X71" s="125"/>
      <x:c r="Y71" s="125"/>
      <x:c r="Z71" s="125"/>
    </x:row>
    <x:row r="72">
      <x:c r="A72" s="125"/>
      <x:c r="B72" s="125"/>
      <x:c r="C72" s="125"/>
      <x:c r="D72" s="125"/>
      <x:c r="E72" s="125"/>
      <x:c r="F72" s="125"/>
      <x:c r="G72" s="125"/>
      <x:c r="H72" s="125"/>
      <x:c r="I72" s="125"/>
      <x:c r="J72" s="125"/>
      <x:c r="K72" s="125"/>
      <x:c r="L72" s="125"/>
      <x:c r="M72" s="125"/>
      <x:c r="N72" s="125"/>
      <x:c r="O72" s="125"/>
      <x:c r="P72" s="125"/>
      <x:c r="Q72" s="125"/>
      <x:c r="R72" s="125"/>
      <x:c r="S72" s="125"/>
      <x:c r="T72" s="125"/>
      <x:c r="U72" s="125"/>
      <x:c r="V72" s="125"/>
      <x:c r="W72" s="125"/>
      <x:c r="X72" s="125"/>
      <x:c r="Y72" s="125"/>
      <x:c r="Z72" s="125"/>
    </x:row>
    <x:row r="73">
      <x:c r="A73" s="125"/>
      <x:c r="B73" s="125"/>
      <x:c r="C73" s="125"/>
      <x:c r="D73" s="125"/>
      <x:c r="E73" s="125"/>
      <x:c r="F73" s="125"/>
      <x:c r="G73" s="125"/>
      <x:c r="H73" s="125"/>
      <x:c r="I73" s="125"/>
      <x:c r="J73" s="125"/>
      <x:c r="K73" s="125"/>
      <x:c r="L73" s="125"/>
      <x:c r="M73" s="125"/>
      <x:c r="N73" s="125"/>
      <x:c r="O73" s="125"/>
      <x:c r="P73" s="125"/>
      <x:c r="Q73" s="125"/>
      <x:c r="R73" s="125"/>
      <x:c r="S73" s="125"/>
      <x:c r="T73" s="125"/>
      <x:c r="U73" s="125"/>
      <x:c r="V73" s="125"/>
      <x:c r="W73" s="125"/>
      <x:c r="X73" s="125"/>
      <x:c r="Y73" s="125"/>
      <x:c r="Z73" s="125"/>
    </x:row>
    <x:row r="74">
      <x:c r="A74" s="125"/>
      <x:c r="B74" s="125"/>
      <x:c r="C74" s="125"/>
      <x:c r="D74" s="125"/>
      <x:c r="E74" s="125"/>
      <x:c r="F74" s="125"/>
      <x:c r="G74" s="125"/>
      <x:c r="H74" s="125"/>
      <x:c r="I74" s="125"/>
      <x:c r="J74" s="125"/>
      <x:c r="K74" s="125"/>
      <x:c r="L74" s="125"/>
      <x:c r="M74" s="125"/>
      <x:c r="N74" s="125"/>
      <x:c r="O74" s="125"/>
      <x:c r="P74" s="125"/>
      <x:c r="Q74" s="125"/>
      <x:c r="R74" s="125"/>
      <x:c r="S74" s="125"/>
      <x:c r="T74" s="125"/>
      <x:c r="U74" s="125"/>
      <x:c r="V74" s="125"/>
      <x:c r="W74" s="125"/>
      <x:c r="X74" s="125"/>
      <x:c r="Y74" s="125"/>
      <x:c r="Z74" s="125"/>
    </x:row>
    <x:row r="75">
      <x:c r="A75" s="125"/>
      <x:c r="B75" s="125"/>
      <x:c r="C75" s="125"/>
      <x:c r="D75" s="125"/>
      <x:c r="E75" s="125"/>
      <x:c r="F75" s="125"/>
      <x:c r="G75" s="125"/>
      <x:c r="H75" s="125"/>
      <x:c r="I75" s="125"/>
      <x:c r="J75" s="125"/>
      <x:c r="K75" s="125"/>
      <x:c r="L75" s="125"/>
      <x:c r="M75" s="125"/>
      <x:c r="N75" s="125"/>
      <x:c r="O75" s="125"/>
      <x:c r="P75" s="125"/>
      <x:c r="Q75" s="125"/>
      <x:c r="R75" s="125"/>
      <x:c r="S75" s="125"/>
      <x:c r="T75" s="125"/>
      <x:c r="U75" s="125"/>
      <x:c r="V75" s="125"/>
      <x:c r="W75" s="125"/>
      <x:c r="X75" s="125"/>
      <x:c r="Y75" s="125"/>
      <x:c r="Z75" s="125"/>
    </x:row>
    <x:row r="76">
      <x:c r="A76" s="125"/>
      <x:c r="B76" s="125"/>
      <x:c r="C76" s="125"/>
      <x:c r="D76" s="125"/>
      <x:c r="E76" s="125"/>
      <x:c r="F76" s="125"/>
      <x:c r="G76" s="125"/>
      <x:c r="H76" s="125"/>
      <x:c r="I76" s="125"/>
      <x:c r="J76" s="125"/>
      <x:c r="K76" s="125"/>
      <x:c r="L76" s="125"/>
      <x:c r="M76" s="125"/>
      <x:c r="N76" s="125"/>
      <x:c r="O76" s="125"/>
      <x:c r="P76" s="125"/>
      <x:c r="Q76" s="125"/>
      <x:c r="R76" s="125"/>
      <x:c r="S76" s="125"/>
      <x:c r="T76" s="125"/>
      <x:c r="U76" s="125"/>
      <x:c r="V76" s="125"/>
      <x:c r="W76" s="125"/>
      <x:c r="X76" s="125"/>
      <x:c r="Y76" s="125"/>
      <x:c r="Z76" s="125"/>
    </x:row>
    <x:row r="77">
      <x:c r="A77" s="125"/>
      <x:c r="B77" s="125"/>
      <x:c r="C77" s="125"/>
      <x:c r="D77" s="125"/>
      <x:c r="E77" s="125"/>
      <x:c r="F77" s="125"/>
      <x:c r="G77" s="125"/>
      <x:c r="H77" s="125"/>
      <x:c r="I77" s="125"/>
      <x:c r="J77" s="125"/>
      <x:c r="K77" s="125"/>
      <x:c r="L77" s="125"/>
      <x:c r="M77" s="125"/>
      <x:c r="N77" s="125"/>
      <x:c r="O77" s="125"/>
      <x:c r="P77" s="125"/>
      <x:c r="Q77" s="125"/>
      <x:c r="R77" s="125"/>
      <x:c r="S77" s="125"/>
      <x:c r="T77" s="125"/>
      <x:c r="U77" s="125"/>
      <x:c r="V77" s="125"/>
      <x:c r="W77" s="125"/>
      <x:c r="X77" s="125"/>
      <x:c r="Y77" s="125"/>
      <x:c r="Z77" s="125"/>
    </x:row>
    <x:row r="78">
      <x:c r="A78" s="125"/>
      <x:c r="B78" s="125"/>
      <x:c r="C78" s="125"/>
      <x:c r="D78" s="125"/>
      <x:c r="E78" s="125"/>
      <x:c r="F78" s="125"/>
      <x:c r="G78" s="125"/>
      <x:c r="H78" s="125"/>
      <x:c r="I78" s="125"/>
      <x:c r="J78" s="125"/>
      <x:c r="K78" s="125"/>
      <x:c r="L78" s="125"/>
      <x:c r="M78" s="125"/>
      <x:c r="N78" s="125"/>
      <x:c r="O78" s="125"/>
      <x:c r="P78" s="125"/>
      <x:c r="Q78" s="125"/>
      <x:c r="R78" s="125"/>
      <x:c r="S78" s="125"/>
      <x:c r="T78" s="125"/>
      <x:c r="U78" s="125"/>
      <x:c r="V78" s="125"/>
      <x:c r="W78" s="125"/>
      <x:c r="X78" s="125"/>
      <x:c r="Y78" s="125"/>
      <x:c r="Z78" s="125"/>
    </x:row>
    <x:row r="79">
      <x:c r="A79" s="125"/>
      <x:c r="B79" s="125"/>
      <x:c r="C79" s="125"/>
      <x:c r="D79" s="125"/>
      <x:c r="E79" s="125"/>
      <x:c r="F79" s="125"/>
      <x:c r="G79" s="125"/>
      <x:c r="H79" s="125"/>
      <x:c r="I79" s="125"/>
      <x:c r="J79" s="125"/>
      <x:c r="K79" s="125"/>
      <x:c r="L79" s="125"/>
      <x:c r="M79" s="125"/>
      <x:c r="N79" s="125"/>
      <x:c r="O79" s="125"/>
      <x:c r="P79" s="125"/>
      <x:c r="Q79" s="125"/>
      <x:c r="R79" s="125"/>
      <x:c r="S79" s="125"/>
      <x:c r="T79" s="125"/>
      <x:c r="U79" s="125"/>
      <x:c r="V79" s="125"/>
      <x:c r="W79" s="125"/>
      <x:c r="X79" s="125"/>
      <x:c r="Y79" s="125"/>
      <x:c r="Z79" s="125"/>
    </x:row>
    <x:row r="80">
      <x:c r="A80" s="125"/>
      <x:c r="B80" s="125"/>
      <x:c r="C80" s="125"/>
      <x:c r="D80" s="125"/>
      <x:c r="E80" s="125"/>
      <x:c r="F80" s="125"/>
      <x:c r="G80" s="125"/>
      <x:c r="H80" s="125"/>
      <x:c r="I80" s="125"/>
      <x:c r="J80" s="125"/>
      <x:c r="K80" s="125"/>
      <x:c r="L80" s="125"/>
      <x:c r="M80" s="125"/>
      <x:c r="N80" s="125"/>
      <x:c r="O80" s="125"/>
      <x:c r="P80" s="125"/>
      <x:c r="Q80" s="125"/>
      <x:c r="R80" s="125"/>
      <x:c r="S80" s="125"/>
      <x:c r="T80" s="125"/>
      <x:c r="U80" s="125"/>
      <x:c r="V80" s="125"/>
      <x:c r="W80" s="125"/>
      <x:c r="X80" s="125"/>
      <x:c r="Y80" s="125"/>
      <x:c r="Z80" s="125"/>
    </x:row>
    <x:row r="81">
      <x:c r="A81" s="125"/>
      <x:c r="B81" s="125"/>
      <x:c r="C81" s="125"/>
      <x:c r="D81" s="125"/>
      <x:c r="E81" s="125"/>
      <x:c r="F81" s="125"/>
      <x:c r="G81" s="125"/>
      <x:c r="H81" s="125"/>
      <x:c r="I81" s="125"/>
      <x:c r="J81" s="125"/>
      <x:c r="K81" s="125"/>
      <x:c r="L81" s="125"/>
      <x:c r="M81" s="125"/>
      <x:c r="N81" s="125"/>
      <x:c r="O81" s="125"/>
      <x:c r="P81" s="125"/>
      <x:c r="Q81" s="125"/>
      <x:c r="R81" s="125"/>
      <x:c r="S81" s="125"/>
      <x:c r="T81" s="125"/>
      <x:c r="U81" s="125"/>
      <x:c r="V81" s="125"/>
      <x:c r="W81" s="125"/>
      <x:c r="X81" s="125"/>
      <x:c r="Y81" s="125"/>
      <x:c r="Z81" s="125"/>
    </x:row>
    <x:row r="82">
      <x:c r="A82" s="125"/>
      <x:c r="B82" s="125"/>
      <x:c r="C82" s="125"/>
      <x:c r="D82" s="125"/>
      <x:c r="E82" s="125"/>
      <x:c r="F82" s="125"/>
      <x:c r="G82" s="125"/>
      <x:c r="H82" s="125"/>
      <x:c r="I82" s="125"/>
      <x:c r="J82" s="125"/>
      <x:c r="K82" s="125"/>
      <x:c r="L82" s="125"/>
      <x:c r="M82" s="125"/>
      <x:c r="N82" s="125"/>
      <x:c r="O82" s="125"/>
      <x:c r="P82" s="125"/>
      <x:c r="Q82" s="125"/>
      <x:c r="R82" s="125"/>
      <x:c r="S82" s="125"/>
      <x:c r="T82" s="125"/>
      <x:c r="U82" s="125"/>
      <x:c r="V82" s="125"/>
      <x:c r="W82" s="125"/>
      <x:c r="X82" s="125"/>
      <x:c r="Y82" s="125"/>
      <x:c r="Z82" s="125"/>
    </x:row>
    <x:row r="83">
      <x:c r="A83" s="125"/>
      <x:c r="B83" s="125"/>
      <x:c r="C83" s="125"/>
      <x:c r="D83" s="125"/>
      <x:c r="E83" s="125"/>
      <x:c r="F83" s="125"/>
      <x:c r="G83" s="125"/>
      <x:c r="H83" s="125"/>
      <x:c r="I83" s="125"/>
      <x:c r="J83" s="125"/>
      <x:c r="K83" s="125"/>
      <x:c r="L83" s="125"/>
      <x:c r="M83" s="125"/>
      <x:c r="N83" s="125"/>
      <x:c r="O83" s="125"/>
      <x:c r="P83" s="125"/>
      <x:c r="Q83" s="125"/>
      <x:c r="R83" s="125"/>
      <x:c r="S83" s="125"/>
      <x:c r="T83" s="125"/>
      <x:c r="U83" s="125"/>
      <x:c r="V83" s="125"/>
      <x:c r="W83" s="125"/>
      <x:c r="X83" s="125"/>
      <x:c r="Y83" s="125"/>
      <x:c r="Z83" s="125"/>
    </x:row>
    <x:row r="84">
      <x:c r="A84" s="125"/>
      <x:c r="B84" s="125"/>
      <x:c r="C84" s="125"/>
      <x:c r="D84" s="125"/>
      <x:c r="E84" s="125"/>
      <x:c r="F84" s="125"/>
      <x:c r="G84" s="125"/>
      <x:c r="H84" s="125"/>
      <x:c r="I84" s="125"/>
      <x:c r="J84" s="125"/>
      <x:c r="K84" s="125"/>
      <x:c r="L84" s="125"/>
      <x:c r="M84" s="125"/>
      <x:c r="N84" s="125"/>
      <x:c r="O84" s="125"/>
      <x:c r="P84" s="125"/>
      <x:c r="Q84" s="125"/>
      <x:c r="R84" s="125"/>
      <x:c r="S84" s="125"/>
      <x:c r="T84" s="125"/>
      <x:c r="U84" s="125"/>
      <x:c r="V84" s="125"/>
      <x:c r="W84" s="125"/>
      <x:c r="X84" s="125"/>
      <x:c r="Y84" s="125"/>
      <x:c r="Z84" s="125"/>
    </x:row>
    <x:row r="85">
      <x:c r="A85" s="125"/>
      <x:c r="B85" s="125"/>
      <x:c r="C85" s="125"/>
      <x:c r="D85" s="125"/>
      <x:c r="E85" s="125"/>
      <x:c r="F85" s="125"/>
      <x:c r="G85" s="125"/>
      <x:c r="H85" s="125"/>
      <x:c r="I85" s="125"/>
      <x:c r="J85" s="125"/>
      <x:c r="K85" s="125"/>
      <x:c r="L85" s="125"/>
      <x:c r="M85" s="125"/>
      <x:c r="N85" s="125"/>
      <x:c r="O85" s="125"/>
      <x:c r="P85" s="125"/>
      <x:c r="Q85" s="125"/>
      <x:c r="R85" s="125"/>
      <x:c r="S85" s="125"/>
      <x:c r="T85" s="125"/>
      <x:c r="U85" s="125"/>
      <x:c r="V85" s="125"/>
      <x:c r="W85" s="125"/>
      <x:c r="X85" s="125"/>
      <x:c r="Y85" s="125"/>
      <x:c r="Z85" s="125"/>
    </x:row>
    <x:row r="86">
      <x:c r="A86" s="125"/>
      <x:c r="B86" s="125"/>
      <x:c r="C86" s="125"/>
      <x:c r="D86" s="125"/>
      <x:c r="E86" s="125"/>
      <x:c r="F86" s="125"/>
      <x:c r="G86" s="125"/>
      <x:c r="H86" s="125"/>
      <x:c r="I86" s="125"/>
      <x:c r="J86" s="125"/>
      <x:c r="K86" s="125"/>
      <x:c r="L86" s="125"/>
      <x:c r="M86" s="125"/>
      <x:c r="N86" s="125"/>
      <x:c r="O86" s="125"/>
      <x:c r="P86" s="125"/>
      <x:c r="Q86" s="125"/>
      <x:c r="R86" s="125"/>
      <x:c r="S86" s="125"/>
      <x:c r="T86" s="125"/>
      <x:c r="U86" s="125"/>
      <x:c r="V86" s="125"/>
      <x:c r="W86" s="125"/>
      <x:c r="X86" s="125"/>
      <x:c r="Y86" s="125"/>
      <x:c r="Z86" s="125"/>
    </x:row>
    <x:row r="87">
      <x:c r="A87" s="125"/>
      <x:c r="B87" s="125"/>
      <x:c r="C87" s="125"/>
      <x:c r="D87" s="125"/>
      <x:c r="E87" s="125"/>
      <x:c r="F87" s="125"/>
      <x:c r="G87" s="125"/>
      <x:c r="H87" s="125"/>
      <x:c r="I87" s="125"/>
      <x:c r="J87" s="125"/>
      <x:c r="K87" s="125"/>
      <x:c r="L87" s="125"/>
      <x:c r="M87" s="125"/>
      <x:c r="N87" s="125"/>
      <x:c r="O87" s="125"/>
      <x:c r="P87" s="125"/>
      <x:c r="Q87" s="125"/>
      <x:c r="R87" s="125"/>
      <x:c r="S87" s="125"/>
      <x:c r="T87" s="125"/>
      <x:c r="U87" s="125"/>
      <x:c r="V87" s="125"/>
      <x:c r="W87" s="125"/>
      <x:c r="X87" s="125"/>
      <x:c r="Y87" s="125"/>
      <x:c r="Z87" s="125"/>
    </x:row>
    <x:row r="88">
      <x:c r="A88" s="125"/>
      <x:c r="B88" s="125"/>
      <x:c r="C88" s="125"/>
      <x:c r="D88" s="125"/>
      <x:c r="E88" s="125"/>
      <x:c r="F88" s="125"/>
      <x:c r="G88" s="125"/>
      <x:c r="H88" s="125"/>
      <x:c r="I88" s="125"/>
      <x:c r="J88" s="125"/>
      <x:c r="K88" s="125"/>
      <x:c r="L88" s="125"/>
      <x:c r="M88" s="125"/>
      <x:c r="N88" s="125"/>
      <x:c r="O88" s="125"/>
      <x:c r="P88" s="125"/>
      <x:c r="Q88" s="125"/>
      <x:c r="R88" s="125"/>
      <x:c r="S88" s="125"/>
      <x:c r="T88" s="125"/>
      <x:c r="U88" s="125"/>
      <x:c r="V88" s="125"/>
      <x:c r="W88" s="125"/>
      <x:c r="X88" s="125"/>
      <x:c r="Y88" s="125"/>
      <x:c r="Z88" s="125"/>
    </x:row>
    <x:row r="89">
      <x:c r="A89" s="125"/>
      <x:c r="B89" s="125"/>
      <x:c r="C89" s="125"/>
      <x:c r="D89" s="125"/>
      <x:c r="E89" s="125"/>
      <x:c r="F89" s="125"/>
      <x:c r="G89" s="125"/>
      <x:c r="H89" s="125"/>
      <x:c r="I89" s="125"/>
      <x:c r="J89" s="125"/>
      <x:c r="K89" s="125"/>
      <x:c r="L89" s="125"/>
      <x:c r="M89" s="125"/>
      <x:c r="N89" s="125"/>
      <x:c r="O89" s="125"/>
      <x:c r="P89" s="125"/>
      <x:c r="Q89" s="125"/>
      <x:c r="R89" s="125"/>
      <x:c r="S89" s="125"/>
      <x:c r="T89" s="125"/>
      <x:c r="U89" s="125"/>
      <x:c r="V89" s="125"/>
      <x:c r="W89" s="125"/>
      <x:c r="X89" s="125"/>
      <x:c r="Y89" s="125"/>
      <x:c r="Z89" s="125"/>
    </x:row>
    <x:row r="90">
      <x:c r="A90" s="125"/>
      <x:c r="B90" s="125"/>
      <x:c r="C90" s="125"/>
      <x:c r="D90" s="125"/>
      <x:c r="E90" s="125"/>
      <x:c r="F90" s="125"/>
      <x:c r="G90" s="125"/>
      <x:c r="H90" s="125"/>
      <x:c r="I90" s="125"/>
      <x:c r="J90" s="125"/>
      <x:c r="K90" s="125"/>
      <x:c r="L90" s="125"/>
      <x:c r="M90" s="125"/>
      <x:c r="N90" s="125"/>
      <x:c r="O90" s="125"/>
      <x:c r="P90" s="125"/>
      <x:c r="Q90" s="125"/>
      <x:c r="R90" s="125"/>
      <x:c r="S90" s="125"/>
      <x:c r="T90" s="125"/>
      <x:c r="U90" s="125"/>
      <x:c r="V90" s="125"/>
      <x:c r="W90" s="125"/>
      <x:c r="X90" s="125"/>
      <x:c r="Y90" s="125"/>
      <x:c r="Z90" s="125"/>
    </x:row>
    <x:row r="91">
      <x:c r="A91" s="125"/>
      <x:c r="B91" s="125"/>
      <x:c r="C91" s="125"/>
      <x:c r="D91" s="125"/>
      <x:c r="E91" s="125"/>
      <x:c r="F91" s="125"/>
      <x:c r="G91" s="125"/>
      <x:c r="H91" s="125"/>
      <x:c r="I91" s="125"/>
      <x:c r="J91" s="125"/>
      <x:c r="K91" s="125"/>
      <x:c r="L91" s="125"/>
      <x:c r="M91" s="125"/>
      <x:c r="N91" s="125"/>
      <x:c r="O91" s="125"/>
      <x:c r="P91" s="125"/>
      <x:c r="Q91" s="125"/>
      <x:c r="R91" s="125"/>
      <x:c r="S91" s="125"/>
      <x:c r="T91" s="125"/>
      <x:c r="U91" s="125"/>
      <x:c r="V91" s="125"/>
      <x:c r="W91" s="125"/>
      <x:c r="X91" s="125"/>
      <x:c r="Y91" s="125"/>
      <x:c r="Z91" s="125"/>
    </x:row>
    <x:row r="92">
      <x:c r="A92" s="125"/>
      <x:c r="B92" s="125"/>
      <x:c r="C92" s="125"/>
      <x:c r="D92" s="125"/>
      <x:c r="E92" s="125"/>
      <x:c r="F92" s="125"/>
      <x:c r="G92" s="125"/>
      <x:c r="H92" s="125"/>
      <x:c r="I92" s="125"/>
      <x:c r="J92" s="125"/>
      <x:c r="K92" s="125"/>
      <x:c r="L92" s="125"/>
      <x:c r="M92" s="125"/>
      <x:c r="N92" s="125"/>
      <x:c r="O92" s="125"/>
      <x:c r="P92" s="125"/>
      <x:c r="Q92" s="125"/>
      <x:c r="R92" s="125"/>
      <x:c r="S92" s="125"/>
      <x:c r="T92" s="125"/>
      <x:c r="U92" s="125"/>
      <x:c r="V92" s="125"/>
      <x:c r="W92" s="125"/>
      <x:c r="X92" s="125"/>
      <x:c r="Y92" s="125"/>
      <x:c r="Z92" s="125"/>
    </x:row>
    <x:row r="93">
      <x:c r="A93" s="125"/>
      <x:c r="B93" s="125"/>
      <x:c r="C93" s="125"/>
      <x:c r="D93" s="125"/>
      <x:c r="E93" s="125"/>
      <x:c r="F93" s="125"/>
      <x:c r="G93" s="125"/>
      <x:c r="H93" s="125"/>
      <x:c r="I93" s="125"/>
      <x:c r="J93" s="125"/>
      <x:c r="K93" s="125"/>
      <x:c r="L93" s="125"/>
      <x:c r="M93" s="125"/>
      <x:c r="N93" s="125"/>
      <x:c r="O93" s="125"/>
      <x:c r="P93" s="125"/>
      <x:c r="Q93" s="125"/>
      <x:c r="R93" s="125"/>
      <x:c r="S93" s="125"/>
      <x:c r="T93" s="125"/>
      <x:c r="U93" s="125"/>
      <x:c r="V93" s="125"/>
      <x:c r="W93" s="125"/>
      <x:c r="X93" s="125"/>
      <x:c r="Y93" s="125"/>
      <x:c r="Z93" s="125"/>
    </x:row>
    <x:row r="94">
      <x:c r="A94" s="125"/>
      <x:c r="B94" s="125"/>
      <x:c r="C94" s="125"/>
      <x:c r="D94" s="125"/>
      <x:c r="E94" s="125"/>
      <x:c r="F94" s="125"/>
      <x:c r="G94" s="125"/>
      <x:c r="H94" s="125"/>
      <x:c r="I94" s="125"/>
      <x:c r="J94" s="125"/>
      <x:c r="K94" s="125"/>
      <x:c r="L94" s="125"/>
      <x:c r="M94" s="125"/>
      <x:c r="N94" s="125"/>
      <x:c r="O94" s="125"/>
      <x:c r="P94" s="125"/>
      <x:c r="Q94" s="125"/>
      <x:c r="R94" s="125"/>
      <x:c r="S94" s="125"/>
      <x:c r="T94" s="125"/>
      <x:c r="U94" s="125"/>
      <x:c r="V94" s="125"/>
      <x:c r="W94" s="125"/>
      <x:c r="X94" s="125"/>
      <x:c r="Y94" s="125"/>
      <x:c r="Z94" s="125"/>
    </x:row>
    <x:row r="95">
      <x:c r="A95" s="125"/>
      <x:c r="B95" s="125"/>
      <x:c r="C95" s="125"/>
      <x:c r="D95" s="125"/>
      <x:c r="E95" s="125"/>
      <x:c r="F95" s="125"/>
      <x:c r="G95" s="125"/>
      <x:c r="H95" s="125"/>
      <x:c r="I95" s="125"/>
      <x:c r="J95" s="125"/>
      <x:c r="K95" s="125"/>
      <x:c r="L95" s="125"/>
      <x:c r="M95" s="125"/>
      <x:c r="N95" s="125"/>
      <x:c r="O95" s="125"/>
      <x:c r="P95" s="125"/>
      <x:c r="Q95" s="125"/>
      <x:c r="R95" s="125"/>
      <x:c r="S95" s="125"/>
      <x:c r="T95" s="125"/>
      <x:c r="U95" s="125"/>
      <x:c r="V95" s="125"/>
      <x:c r="W95" s="125"/>
      <x:c r="X95" s="125"/>
      <x:c r="Y95" s="125"/>
      <x:c r="Z95" s="125"/>
    </x:row>
    <x:row r="96">
      <x:c r="A96" s="125"/>
      <x:c r="B96" s="125"/>
      <x:c r="C96" s="125"/>
      <x:c r="D96" s="125"/>
      <x:c r="E96" s="125"/>
      <x:c r="F96" s="125"/>
      <x:c r="G96" s="125"/>
      <x:c r="H96" s="125"/>
      <x:c r="I96" s="125"/>
      <x:c r="J96" s="125"/>
      <x:c r="K96" s="125"/>
      <x:c r="L96" s="125"/>
      <x:c r="M96" s="125"/>
      <x:c r="N96" s="125"/>
      <x:c r="O96" s="125"/>
      <x:c r="P96" s="125"/>
      <x:c r="Q96" s="125"/>
      <x:c r="R96" s="125"/>
      <x:c r="S96" s="125"/>
      <x:c r="T96" s="125"/>
      <x:c r="U96" s="125"/>
      <x:c r="V96" s="125"/>
      <x:c r="W96" s="125"/>
      <x:c r="X96" s="125"/>
      <x:c r="Y96" s="125"/>
      <x:c r="Z96" s="125"/>
    </x:row>
    <x:row r="97">
      <x:c r="A97" s="125"/>
      <x:c r="B97" s="125"/>
      <x:c r="C97" s="125"/>
      <x:c r="D97" s="125"/>
      <x:c r="E97" s="125"/>
      <x:c r="F97" s="125"/>
      <x:c r="G97" s="125"/>
      <x:c r="H97" s="125"/>
      <x:c r="I97" s="125"/>
      <x:c r="J97" s="125"/>
      <x:c r="K97" s="125"/>
      <x:c r="L97" s="125"/>
      <x:c r="M97" s="125"/>
      <x:c r="N97" s="125"/>
      <x:c r="O97" s="125"/>
      <x:c r="P97" s="125"/>
      <x:c r="Q97" s="125"/>
      <x:c r="R97" s="125"/>
      <x:c r="S97" s="125"/>
      <x:c r="T97" s="125"/>
      <x:c r="U97" s="125"/>
      <x:c r="V97" s="125"/>
      <x:c r="W97" s="125"/>
      <x:c r="X97" s="125"/>
      <x:c r="Y97" s="125"/>
      <x:c r="Z97" s="125"/>
    </x:row>
    <x:row r="98">
      <x:c r="A98" s="125"/>
      <x:c r="B98" s="125"/>
      <x:c r="C98" s="125"/>
      <x:c r="D98" s="125"/>
      <x:c r="E98" s="125"/>
      <x:c r="F98" s="125"/>
      <x:c r="G98" s="125"/>
      <x:c r="H98" s="125"/>
      <x:c r="I98" s="125"/>
      <x:c r="J98" s="125"/>
      <x:c r="K98" s="125"/>
      <x:c r="L98" s="125"/>
      <x:c r="M98" s="125"/>
      <x:c r="N98" s="125"/>
      <x:c r="O98" s="125"/>
      <x:c r="P98" s="125"/>
      <x:c r="Q98" s="125"/>
      <x:c r="R98" s="125"/>
      <x:c r="S98" s="125"/>
      <x:c r="T98" s="125"/>
      <x:c r="U98" s="125"/>
      <x:c r="V98" s="125"/>
      <x:c r="W98" s="125"/>
      <x:c r="X98" s="125"/>
      <x:c r="Y98" s="125"/>
      <x:c r="Z98" s="125"/>
    </x:row>
    <x:row r="99">
      <x:c r="A99" s="125"/>
      <x:c r="B99" s="125"/>
      <x:c r="C99" s="125"/>
      <x:c r="D99" s="125"/>
      <x:c r="E99" s="125"/>
      <x:c r="F99" s="125"/>
      <x:c r="G99" s="125"/>
      <x:c r="H99" s="125"/>
      <x:c r="I99" s="125"/>
      <x:c r="J99" s="125"/>
      <x:c r="K99" s="125"/>
      <x:c r="L99" s="125"/>
      <x:c r="M99" s="125"/>
      <x:c r="N99" s="125"/>
      <x:c r="O99" s="125"/>
      <x:c r="P99" s="125"/>
      <x:c r="Q99" s="125"/>
      <x:c r="R99" s="125"/>
      <x:c r="S99" s="125"/>
      <x:c r="T99" s="125"/>
      <x:c r="U99" s="125"/>
      <x:c r="V99" s="125"/>
      <x:c r="W99" s="125"/>
      <x:c r="X99" s="125"/>
      <x:c r="Y99" s="125"/>
      <x:c r="Z99" s="125"/>
    </x:row>
    <x:row r="100">
      <x:c r="A100" s="125"/>
      <x:c r="B100" s="125"/>
      <x:c r="C100" s="125"/>
      <x:c r="D100" s="125"/>
      <x:c r="E100" s="125"/>
      <x:c r="F100" s="125"/>
      <x:c r="G100" s="125"/>
      <x:c r="H100" s="125"/>
      <x:c r="I100" s="125"/>
      <x:c r="J100" s="125"/>
      <x:c r="K100" s="125"/>
      <x:c r="L100" s="125"/>
      <x:c r="M100" s="125"/>
      <x:c r="N100" s="125"/>
      <x:c r="O100" s="125"/>
      <x:c r="P100" s="125"/>
      <x:c r="Q100" s="125"/>
      <x:c r="R100" s="125"/>
      <x:c r="S100" s="125"/>
      <x:c r="T100" s="125"/>
      <x:c r="U100" s="125"/>
      <x:c r="V100" s="125"/>
      <x:c r="W100" s="125"/>
      <x:c r="X100" s="125"/>
      <x:c r="Y100" s="125"/>
      <x:c r="Z100" s="125"/>
    </x:row>
  </x:sheetData>
  <x:mergeCells>
    <x:mergeCell ref="A1:E2"/>
  </x:mergeCells>
  <x:pageMargins left="0.7" right="0.7" top="0.75" bottom="0.75" header="0.3" footer="0.3"/>
</x:worksheet>
</file>