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3.xml" ContentType="application/vnd.openxmlformats-officedocument.drawing+xml"/>
  <Override PartName="/xl/drawings/charts/chart3.xml" ContentType="application/vnd.openxmlformats-officedocument.drawingml.char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ed80d9af8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48f78d9c75564627"/>
    <x:sheet xmlns:r="http://schemas.openxmlformats.org/officeDocument/2006/relationships" name="VerifiedFacts" sheetId="2" r:id="Reacad6f0026443c9"/>
    <x:sheet xmlns:r="http://schemas.openxmlformats.org/officeDocument/2006/relationships" name="Inputs" sheetId="3" r:id="R10178ab003654732"/>
    <x:sheet xmlns:r="http://schemas.openxmlformats.org/officeDocument/2006/relationships" name="GrowthBridge" sheetId="4" r:id="R078681d21c8c4683"/>
    <x:sheet xmlns:r="http://schemas.openxmlformats.org/officeDocument/2006/relationships" name="ReverseEconomics" sheetId="5" r:id="Rca433fd325b34cfd"/>
    <x:sheet xmlns:r="http://schemas.openxmlformats.org/officeDocument/2006/relationships" name="GrossMargin" sheetId="6" r:id="Rc4c2cd82daee4540"/>
    <x:sheet xmlns:r="http://schemas.openxmlformats.org/officeDocument/2006/relationships" name="FundingRunway" sheetId="7" r:id="R6eed444b50314dcd"/>
    <x:sheet xmlns:r="http://schemas.openxmlformats.org/officeDocument/2006/relationships" name="Scenarios" sheetId="8" r:id="R6e604382853d4e4e"/>
    <x:sheet xmlns:r="http://schemas.openxmlformats.org/officeDocument/2006/relationships" name="Sensitivity" sheetId="9" r:id="R0c8e7e23342a4ba3"/>
    <x:sheet xmlns:r="http://schemas.openxmlformats.org/officeDocument/2006/relationships" name="Milestones" sheetId="10" r:id="Rf0a0462a896e420d"/>
    <x:sheet xmlns:r="http://schemas.openxmlformats.org/officeDocument/2006/relationships" name="Dashboard" sheetId="11" r:id="R87e21ba97afc41e3"/>
    <x:sheet xmlns:r="http://schemas.openxmlformats.org/officeDocument/2006/relationships" name="Sources" sheetId="12" r:id="Rcf782798ad194d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;[Red](#,##0);-"/>
    <x:numFmt numFmtId="201" formatCode="0.0%;[Red](0.0%);-"/>
    <x:numFmt numFmtId="202" formatCode="$#,##0;[Red]($#,##0);-"/>
    <x:numFmt numFmtId="203" formatCode="$#,##0.0;[Red]($#,##0.0);-"/>
    <x:numFmt numFmtId="204" formatCode="0.0x;[Red](0.0x);-"/>
    <x:numFmt numFmtId="205" formatCode="#,##0.0;[Red](#,##0.0);-"/>
  </x:numFmts>
  <x:fonts count="8">
    <x:font>
      <x:sz val="11"/>
      <x:name val="Carlito"/>
    </x:font>
    <x:font>
      <x:b/>
      <x:sz val="18"/>
      <x:color rgb="FF13263A"/>
      <x:name val="Carlito"/>
    </x:font>
    <x:font>
      <x:i/>
      <x:sz val="11"/>
      <x:color rgb="FF5B6573"/>
      <x:name val="Carlito"/>
    </x:font>
    <x:font>
      <x:b/>
      <x:sz val="11"/>
      <x:color rgb="FF13263A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sz val="11"/>
      <x:color rgb="FF0000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8EEF4"/>
      </x:patternFill>
    </x:fill>
    <x:fill>
      <x:patternFill patternType="solid">
        <x:fgColor rgb="FF13263A"/>
      </x:patternFill>
    </x:fill>
    <x:fill>
      <x:patternFill patternType="solid">
        <x:fgColor rgb="FFDCEFE3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11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2" borderId="1" xfId="0" applyNumberFormat="1" applyFont="1" applyFill="1" applyBorder="1"/>
    <x:xf numFmtId="0" fontId="3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horizont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202" fontId="6" fillId="0" borderId="0" xfId="0" applyNumberFormat="1" applyFont="1" applyFill="1" applyBorder="1"/>
    <x:xf numFmtId="202" fontId="6" fillId="0" borderId="1" xfId="0" applyNumberFormat="1" applyFont="1" applyFill="1" applyBorder="1"/>
    <x:xf numFmtId="201" fontId="5" fillId="0" borderId="0" xfId="0" applyNumberFormat="1" applyFont="1" applyFill="1" applyBorder="1" applyAlignment="1">
      <x:alignment wrapText="1"/>
    </x:xf>
    <x:xf numFmtId="202" fontId="5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202" fontId="6" fillId="0" borderId="0" xfId="0" applyNumberFormat="1" applyFont="1" applyFill="1" applyBorder="1" applyAlignment="1">
      <x:alignment wrapText="1"/>
    </x:xf>
    <x:xf numFmtId="201" fontId="5" fillId="0" borderId="1" xfId="0" applyNumberFormat="1" applyFont="1" applyFill="1" applyBorder="1" applyAlignment="1">
      <x:alignment wrapText="1"/>
    </x:xf>
    <x:xf numFmtId="202" fontId="5" fillId="0" borderId="1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202" fontId="6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0" fontId="6" fillId="0" borderId="0" xfId="0" applyNumberFormat="1" applyFont="1" applyFill="1" applyBorder="1"/>
    <x:xf numFmtId="203" fontId="6" fillId="0" borderId="0" xfId="0" applyNumberFormat="1" applyFont="1" applyFill="1" applyBorder="1"/>
    <x:xf numFmtId="200" fontId="6" fillId="0" borderId="1" xfId="0" applyNumberFormat="1" applyFont="1" applyFill="1" applyBorder="1"/>
    <x:xf numFmtId="203" fontId="6" fillId="0" borderId="1" xfId="0" applyNumberFormat="1" applyFont="1" applyFill="1" applyBorder="1"/>
    <x:xf numFmtId="201" fontId="7" fillId="0" borderId="0" xfId="0" applyNumberFormat="1" applyFont="1" applyFill="1" applyBorder="1"/>
    <x:xf numFmtId="204" fontId="7" fillId="0" borderId="0" xfId="0" applyNumberFormat="1" applyFont="1" applyFill="1" applyBorder="1"/>
    <x:xf numFmtId="201" fontId="7" fillId="0" borderId="1" xfId="0" applyNumberFormat="1" applyFont="1" applyFill="1" applyBorder="1"/>
    <x:xf numFmtId="204" fontId="7" fillId="0" borderId="1" xfId="0" applyNumberFormat="1" applyFont="1" applyFill="1" applyBorder="1"/>
    <x:xf numFmtId="200" fontId="7" fillId="0" borderId="0" xfId="0" applyNumberFormat="1" applyFont="1" applyFill="1" applyBorder="1"/>
    <x:xf numFmtId="202" fontId="7" fillId="0" borderId="0" xfId="0" applyNumberFormat="1" applyFont="1" applyFill="1" applyBorder="1"/>
    <x:xf numFmtId="200" fontId="7" fillId="0" borderId="1" xfId="0" applyNumberFormat="1" applyFont="1" applyFill="1" applyBorder="1"/>
    <x:xf numFmtId="202" fontId="7" fillId="0" borderId="1" xfId="0" applyNumberFormat="1" applyFont="1" applyFill="1" applyBorder="1"/>
    <x:xf numFmtId="200" fontId="7" fillId="0" borderId="0" xfId="0" applyNumberFormat="1" applyFont="1" applyFill="1" applyBorder="1" applyAlignment="1">
      <x:alignment wrapText="1"/>
    </x:xf>
    <x:xf numFmtId="202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200" fontId="7" fillId="0" borderId="1" xfId="0" applyNumberFormat="1" applyFont="1" applyFill="1" applyBorder="1" applyAlignment="1">
      <x:alignment wrapText="1"/>
    </x:xf>
    <x:xf numFmtId="202" fontId="7" fillId="0" borderId="1" xfId="0" applyNumberFormat="1" applyFont="1" applyFill="1" applyBorder="1" applyAlignment="1">
      <x:alignment wrapText="1"/>
    </x:xf>
    <x:xf numFmtId="201" fontId="7" fillId="0" borderId="1" xfId="0" applyNumberFormat="1" applyFont="1" applyFill="1" applyBorder="1" applyAlignment="1">
      <x:alignment wrapText="1"/>
    </x:xf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205" fontId="7" fillId="0" borderId="0" xfId="0" applyNumberFormat="1" applyFont="1" applyFill="1" applyBorder="1"/>
    <x:xf numFmtId="205" fontId="7" fillId="0" borderId="1" xfId="0" applyNumberFormat="1" applyFont="1" applyFill="1" applyBorder="1"/>
    <x:xf numFmtId="205" fontId="7" fillId="0" borderId="0" xfId="0" applyNumberFormat="1" applyFont="1" applyFill="1" applyBorder="1" applyAlignment="1">
      <x:alignment wrapText="1"/>
    </x:xf>
    <x:xf numFmtId="205" fontId="7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200" fontId="6" fillId="0" borderId="1" xfId="0" applyNumberFormat="1" applyFont="1" applyFill="1" applyBorder="1" applyAlignment="1">
      <x:alignment wrapText="1"/>
    </x:xf>
    <x:xf numFmtId="204" fontId="6" fillId="0" borderId="0" xfId="0" applyNumberFormat="1" applyFont="1" applyFill="1" applyBorder="1"/>
    <x:xf numFmtId="204" fontId="6" fillId="0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horizontal="center"/>
    </x:xf>
    <x:xf numFmtId="0" fontId="1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204" fontId="6" fillId="0" borderId="0" xfId="0" applyNumberFormat="1" applyFont="1" applyFill="1" applyBorder="1" applyAlignment="1">
      <x:alignment wrapText="1"/>
    </x:xf>
    <x:xf numFmtId="203" fontId="6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204" fontId="6" fillId="0" borderId="1" xfId="0" applyNumberFormat="1" applyFont="1" applyFill="1" applyBorder="1" applyAlignment="1">
      <x:alignment wrapText="1"/>
    </x:xf>
    <x:xf numFmtId="203" fontId="6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6ca57153c41ee" /><Relationship Type="http://schemas.openxmlformats.org/officeDocument/2006/relationships/theme" Target="/xl/theme/theme1.xml" Id="R9e55e3df5b48433c" /><Relationship Type="http://schemas.openxmlformats.org/officeDocument/2006/relationships/sharedStrings" Target="/xl/sharedStrings.xml" Id="R4006fdf567354d1f" /><Relationship Type="http://schemas.openxmlformats.org/officeDocument/2006/relationships/worksheet" Target="/xl/worksheets/sheet1.xml" Id="R48f78d9c75564627" /><Relationship Type="http://schemas.openxmlformats.org/officeDocument/2006/relationships/worksheet" Target="/xl/worksheets/sheet2.xml" Id="Reacad6f0026443c9" /><Relationship Type="http://schemas.openxmlformats.org/officeDocument/2006/relationships/worksheet" Target="/xl/worksheets/sheet3.xml" Id="R10178ab003654732" /><Relationship Type="http://schemas.openxmlformats.org/officeDocument/2006/relationships/worksheet" Target="/xl/worksheets/sheet4.xml" Id="R078681d21c8c4683" /><Relationship Type="http://schemas.openxmlformats.org/officeDocument/2006/relationships/worksheet" Target="/xl/worksheets/sheet5.xml" Id="Rca433fd325b34cfd" /><Relationship Type="http://schemas.openxmlformats.org/officeDocument/2006/relationships/worksheet" Target="/xl/worksheets/sheet6.xml" Id="Rc4c2cd82daee4540" /><Relationship Type="http://schemas.openxmlformats.org/officeDocument/2006/relationships/worksheet" Target="/xl/worksheets/sheet7.xml" Id="R6eed444b50314dcd" /><Relationship Type="http://schemas.openxmlformats.org/officeDocument/2006/relationships/worksheet" Target="/xl/worksheets/sheet8.xml" Id="R6e604382853d4e4e" /><Relationship Type="http://schemas.openxmlformats.org/officeDocument/2006/relationships/worksheet" Target="/xl/worksheets/sheet9.xml" Id="R0c8e7e23342a4ba3" /><Relationship Type="http://schemas.openxmlformats.org/officeDocument/2006/relationships/worksheet" Target="/xl/worksheets/sheet10.xml" Id="Rf0a0462a896e420d" /><Relationship Type="http://schemas.openxmlformats.org/officeDocument/2006/relationships/worksheet" Target="/xl/worksheets/sheet11.xml" Id="R87e21ba97afc41e3" /><Relationship Type="http://schemas.openxmlformats.org/officeDocument/2006/relationships/worksheet" Target="/xl/worksheets/sheet12.xml" Id="Rcf782798ad194dc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917b3cde29b462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86d12302654f46e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40aa3b28d2734cc3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varyColors val="0"/>
        <c:ser>
          <c:idx val="0"/>
          <c:order val="0"/>
          <c:tx>
            <c:v>Growth multiple</c:v>
          </c:tx>
          <c:cat>
            <c:strRef>
              <c:f>='GrowthBridge'!$A$4:$A$6</c:f>
              <c:strCache>
                <c:ptCount val="0"/>
              </c:strCache>
            </c:strRef>
          </c:cat>
          <c:val>
            <c:numRef>
              <c:f>='GrowthBridge'!$E$4:$E$6</c:f>
              <c:numCache>
                <c:formatCode>0.0x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Implied monthly revenue per paying account</a:t>
            </a:r>
          </a:p>
        </c:rich>
      </c:tx>
    </c:title>
    <c:plotArea>
      <c:lineChart>
        <c:grouping val="standard"/>
        <c:ser>
          <c:idx val="0"/>
          <c:order val="0"/>
          <c:tx>
            <c:v>Paying accounts</c:v>
          </c:tx>
          <c:marker>
            <c:symbol val="none"/>
          </c:marker>
          <c:cat>
            <c:strRef>
              <c:f>'ReverseEconomics'!$A$4:$A$8</c:f>
              <c:strCache>
                <c:ptCount val="0"/>
              </c:strCache>
            </c:strRef>
          </c:cat>
          <c:val>
            <c:numRef>
              <c:f>'ReverseEconomics'!$B$4:$B$8</c:f>
              <c:numCache>
                <c:formatCode>#,##0;[Red](#,##0);-</c:formatCode>
                <c:ptCount val="0"/>
              </c:numCache>
            </c:numRef>
          </c:val>
        </c:ser>
        <c:ser>
          <c:idx val="1"/>
          <c:order val="1"/>
          <c:tx>
            <c:v>Annualized revenue</c:v>
          </c:tx>
          <c:marker>
            <c:symbol val="none"/>
          </c:marker>
          <c:cat>
            <c:strRef>
              <c:f>'ReverseEconomics'!$A$4:$A$8</c:f>
              <c:strCache>
                <c:ptCount val="0"/>
              </c:strCache>
            </c:strRef>
          </c:cat>
          <c:val>
            <c:numRef>
              <c:f>'ReverseEconomics'!$C$4:$C$8</c:f>
              <c:numCache>
                <c:formatCode>$#,##0;[Red]($#,##0);-</c:formatCode>
                <c:ptCount val="0"/>
              </c:numCache>
            </c:numRef>
          </c:val>
        </c:ser>
        <c:ser>
          <c:idx val="2"/>
          <c:order val="2"/>
          <c:tx>
            <c:v>Annual revenue / paying acct</c:v>
          </c:tx>
          <c:marker>
            <c:symbol val="none"/>
          </c:marker>
          <c:cat>
            <c:strRef>
              <c:f>'ReverseEconomics'!$A$4:$A$8</c:f>
              <c:strCache>
                <c:ptCount val="0"/>
              </c:strCache>
            </c:strRef>
          </c:cat>
          <c:val>
            <c:numRef>
              <c:f>'ReverseEconomics'!$D$4:$D$8</c:f>
              <c:numCache>
                <c:formatCode>$#,##0;[Red]($#,##0);-</c:formatCode>
                <c:ptCount val="0"/>
              </c:numCache>
            </c:numRef>
          </c:val>
        </c:ser>
        <c:ser>
          <c:idx val="3"/>
          <c:order val="3"/>
          <c:tx>
            <c:v>Monthly revenue / paying acct</c:v>
          </c:tx>
          <c:marker>
            <c:symbol val="none"/>
          </c:marker>
          <c:cat>
            <c:strRef>
              <c:f>'ReverseEconomics'!$A$4:$A$8</c:f>
              <c:strCache>
                <c:ptCount val="0"/>
              </c:strCache>
            </c:strRef>
          </c:cat>
          <c:val>
            <c:numRef>
              <c:f>'ReverseEconomics'!$E$4:$E$8</c:f>
              <c:numCache>
                <c:formatCode>$#,##0;[Red]($#,##0);-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New-capital runway by net burn</a:t>
            </a:r>
          </a:p>
        </c:rich>
      </c:tx>
    </c:title>
    <c:plotArea>
      <c:lineChart>
        <c:grouping val="standard"/>
        <c:ser>
          <c:idx val="0"/>
          <c:order val="0"/>
          <c:tx>
            <c:v>Latest round</c:v>
          </c:tx>
          <c:marker>
            <c:symbol val="none"/>
          </c:marker>
          <c:cat>
            <c:strRef>
              <c:f>'FundingRunway'!$A$4:$A$10</c:f>
              <c:strCache>
                <c:ptCount val="0"/>
              </c:strCache>
            </c:strRef>
          </c:cat>
          <c:val>
            <c:numRef>
              <c:f>'FundingRunway'!$B$4:$B$10</c:f>
              <c:numCache>
                <c:formatCode>$#,##0;[Red]($#,##0);-</c:formatCode>
                <c:ptCount val="0"/>
              </c:numCache>
            </c:numRef>
          </c:val>
        </c:ser>
        <c:ser>
          <c:idx val="1"/>
          <c:order val="1"/>
          <c:tx>
            <c:v>Usable share</c:v>
          </c:tx>
          <c:marker>
            <c:symbol val="none"/>
          </c:marker>
          <c:cat>
            <c:strRef>
              <c:f>'FundingRunway'!$A$4:$A$10</c:f>
              <c:strCache>
                <c:ptCount val="0"/>
              </c:strCache>
            </c:strRef>
          </c:cat>
          <c:val>
            <c:numRef>
              <c:f>'FundingRunway'!$C$4:$C$10</c:f>
              <c:numCache>
                <c:formatCode>0.0%;[Red](0.0%);-</c:formatCode>
                <c:ptCount val="0"/>
              </c:numCache>
            </c:numRef>
          </c:val>
        </c:ser>
        <c:ser>
          <c:idx val="2"/>
          <c:order val="2"/>
          <c:tx>
            <c:v>Usable new capital</c:v>
          </c:tx>
          <c:marker>
            <c:symbol val="none"/>
          </c:marker>
          <c:cat>
            <c:strRef>
              <c:f>'FundingRunway'!$A$4:$A$10</c:f>
              <c:strCache>
                <c:ptCount val="0"/>
              </c:strCache>
            </c:strRef>
          </c:cat>
          <c:val>
            <c:numRef>
              <c:f>'FundingRunway'!$D$4:$D$10</c:f>
              <c:numCache>
                <c:formatCode>$#,##0;[Red]($#,##0);-</c:formatCode>
                <c:ptCount val="0"/>
              </c:numCache>
            </c:numRef>
          </c:val>
        </c:ser>
        <c:ser>
          <c:idx val="3"/>
          <c:order val="3"/>
          <c:tx>
            <c:v>Runway months</c:v>
          </c:tx>
          <c:marker>
            <c:symbol val="none"/>
          </c:marker>
          <c:cat>
            <c:strRef>
              <c:f>'FundingRunway'!$A$4:$A$10</c:f>
              <c:strCache>
                <c:ptCount val="0"/>
              </c:strCache>
            </c:strRef>
          </c:cat>
          <c:val>
            <c:numRef>
              <c:f>'FundingRunway'!$E$4:$E$10</c:f>
              <c:numCache>
                <c:formatCode>#,##0.0;[Red](#,##0.0);-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9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917b3cde29b462e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10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6d12302654f46e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0aa3b28d2734cc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52f84fec8ebf4dd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2.xml" Id="R7071a1cf287945a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3.xml" Id="R9e0a5c7f78514b3c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5" hidden="0" customWidth="1"/>
    <x:col min="3" max="3" width="24" hidden="0" customWidth="1"/>
    <x:col min="4" max="4" width="24" hidden="0" customWidth="1"/>
  </x:cols>
  <x:sheetData>
    <x:row r="1" ht="21.600000381469727" hidden="0" customHeight="1">
      <x:c r="A1" s="2" t="str">
        <x:v>Higgsfield — unit economics / runway / funding model, 2026</x:v>
      </x:c>
      <x:c r="B1" s="2"/>
      <x:c r="C1" s="2"/>
      <x:c r="D1" s="2"/>
      <x:c r="E1" s="2"/>
      <x:c r="F1" s="2"/>
      <x:c r="G1" s="2"/>
      <x:c r="H1" s="2"/>
    </x:row>
    <x:row r="2" ht="15" hidden="0" customHeight="1">
      <x:c r="A2" s="4" t="str">
        <x:v>Фактчек 25.08.2026 · reverse economics + sensitivity, не финансовая отчётность компании</x:v>
      </x:c>
      <x:c r="B2" s="4"/>
      <x:c r="C2" s="4"/>
      <x:c r="D2" s="4"/>
      <x:c r="E2" s="4"/>
      <x:c r="F2" s="4"/>
      <x:c r="G2" s="4"/>
      <x:c r="H2" s="4"/>
    </x:row>
    <x:row r="3"/>
    <x:row r="4" ht="26.399999618530273" hidden="0" customHeight="1">
      <x:c r="A4" s="7" t="str">
        <x:v>Порядок работы</x:v>
      </x:c>
      <x:c r="B4" s="10" t="str">
        <x:v>1) VerifiedFacts → 2) Inputs → 3) GrowthBridge → 4) ReverseEconomics → 5) GrossMargin → 6) FundingRunway → 7) Scenarios/Sensitivity → 8) Dashboard.</x:v>
      </x:c>
    </x:row>
    <x:row r="5" ht="26.399999618530273" hidden="0" customHeight="1">
      <x:c r="A5" s="7" t="str">
        <x:v>Что verified/company-reported</x:v>
      </x:c>
      <x:c r="B5" s="10" t="str">
        <x:v>Funding round, valuation, users, annualized revenue/run rate, Team/Scale seat limits and credit allowances — см. Sources.</x:v>
      </x:c>
    </x:row>
    <x:row r="6" ht="39.599998474121094" hidden="0" customHeight="1">
      <x:c r="A6" s="7" t="str">
        <x:v>Что является сценарием</x:v>
      </x:c>
      <x:c r="B6" s="10" t="str">
        <x:v>Paying conversion, gross margin, compute share, opex, net burn, contract mix и все unit-economics assumptions. Они нужны для reverse analysis и не описывают фактическую внутреннюю экономику Higgsfield.</x:v>
      </x:c>
    </x:row>
    <x:row r="7" ht="26.399999618530273" hidden="0" customHeight="1">
      <x:c r="A7" s="7" t="str">
        <x:v>Annualized revenue</x:v>
      </x:c>
      <x:c r="B7" s="10" t="str">
        <x:v>Не равно автоматически признанной выручке за последние 12 месяцев. Reuters в январе отдельно отмечал, что annualized run rate не является officially recognized revenue.</x:v>
      </x:c>
    </x:row>
    <x:row r="8" ht="26.399999618530273" hidden="0" customHeight="1">
      <x:c r="A8" s="7" t="str">
        <x:v>Почему нет точной цены тарифов</x:v>
      </x:c>
      <x:c r="B8" s="10" t="str">
        <x:v>Dynamic pricing page на момент фактчека не давала надёжно извлекаемых значений. Модель использует подтверждённую структуру plans/credits, но не придумывает price list.</x:v>
      </x:c>
    </x:row>
    <x:row r="9" ht="26.399999618530273" hidden="0" customHeight="1">
      <x:c r="A9" s="7" t="str">
        <x:v>Главный вопрос</x:v>
      </x:c>
      <x:c r="B9" s="10" t="str">
        <x:v>Сможет ли workflow/enterprise layer удерживать pricing power и gross margin, если базовая video generation быстро дешевеет и улучшается у конкурентов?</x:v>
      </x:c>
    </x:row>
    <x:row r="10"/>
    <x:row r="11" ht="15" hidden="0" customHeight="1">
      <x:c r="A11" s="16" t="str">
        <x:v>Цвет</x:v>
      </x:c>
      <x:c r="B11" s="16" t="str">
        <x:v>Значение</x:v>
      </x:c>
      <x:c r="C11" s="16" t="str">
        <x:v>Пример</x:v>
      </x:c>
      <x:c r="D11" s="16" t="str">
        <x:v>Правило</x:v>
      </x:c>
    </x:row>
    <x:row r="12" ht="15" hidden="0" customHeight="1">
      <x:c r="A12" t="str">
        <x:v>Синий</x:v>
      </x:c>
      <x:c r="B12" s="22" t="str">
        <x:v>Ввод / сценарий</x:v>
      </x:c>
      <x:c r="C12" t="str">
        <x:v>Paying conversion</x:v>
      </x:c>
      <x:c r="D12" t="str">
        <x:v>Менять для sensitivity</x:v>
      </x:c>
    </x:row>
    <x:row r="13" ht="15" hidden="0" customHeight="1">
      <x:c r="A13" t="str">
        <x:v>Зелёный</x:v>
      </x:c>
      <x:c r="B13" s="24" t="str">
        <x:v>Ссылка между листами</x:v>
      </x:c>
      <x:c r="C13" t="str">
        <x:v>Valuation из VerifiedFacts</x:v>
      </x:c>
      <x:c r="D13" t="str">
        <x:v>Не вводить вручную</x:v>
      </x:c>
    </x:row>
    <x:row r="14" ht="15" hidden="0" customHeight="1">
      <x:c r="A14" t="str">
        <x:v>Чёрный</x:v>
      </x:c>
      <x:c r="B14" s="26" t="str">
        <x:v>Формула</x:v>
      </x:c>
      <x:c r="C14" t="str">
        <x:v>Valuation / revenue multiple</x:v>
      </x:c>
      <x:c r="D14" t="str">
        <x:v>Не затирать</x:v>
      </x:c>
    </x:row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30" hidden="0" customWidth="1"/>
    <x:col min="3" max="3" width="18" hidden="0" customWidth="1"/>
    <x:col min="4" max="4" width="16" hidden="0" customWidth="1"/>
    <x:col min="5" max="5" width="25" hidden="0" customWidth="1"/>
    <x:col min="6" max="6" width="24" hidden="0" customWidth="1"/>
    <x:col min="7" max="7" width="42" hidden="0" customWidth="1"/>
  </x:cols>
  <x:sheetData>
    <x:row r="1" ht="21.600000381469727" hidden="0" customHeight="1">
      <x:c r="A1" s="2" t="str">
        <x:v>Verified / company-reported facts used in the model</x:v>
      </x:c>
      <x:c r="B1" s="2"/>
      <x:c r="C1" s="2"/>
      <x:c r="D1" s="2"/>
      <x:c r="E1" s="2"/>
      <x:c r="F1" s="2"/>
      <x:c r="G1" s="2"/>
    </x:row>
    <x:row r="2"/>
    <x:row r="3" ht="15" hidden="0" customHeight="1">
      <x:c r="A3" s="16" t="str">
        <x:v>Дата</x:v>
      </x:c>
      <x:c r="B3" s="16" t="str">
        <x:v>Показатель</x:v>
      </x:c>
      <x:c r="C3" s="16" t="str">
        <x:v>Значение</x:v>
      </x:c>
      <x:c r="D3" s="16" t="str">
        <x:v>Ед.</x:v>
      </x:c>
      <x:c r="E3" s="16" t="str">
        <x:v>Статус</x:v>
      </x:c>
      <x:c r="F3" s="16" t="str">
        <x:v>Источник</x:v>
      </x:c>
      <x:c r="G3" s="16" t="str">
        <x:v>Комментарий</x:v>
      </x:c>
    </x:row>
    <x:row r="4" ht="15" hidden="0" customHeight="1">
      <x:c r="A4" s="10" t="str">
        <x:v>2026-01-15</x:v>
      </x:c>
      <x:c r="B4" s="10" t="str">
        <x:v>Users</x:v>
      </x:c>
      <x:c r="C4" s="28" t="n">
        <x:v>15000000</x:v>
      </x:c>
      <x:c r="D4" s="10" t="str">
        <x:v>users</x:v>
      </x:c>
      <x:c r="E4" s="10" t="str">
        <x:v>Company-reported via Reuters</x:v>
      </x:c>
      <x:c r="F4" s="10" t="str">
        <x:v>Reuters 15.01.2026</x:v>
      </x:c>
      <x:c r="G4" s="10" t="str">
        <x:v>Публичная база; не MAU/payments</x:v>
      </x:c>
    </x:row>
    <x:row r="5" ht="15" hidden="0" customHeight="1">
      <x:c r="A5" s="10" t="str">
        <x:v>2026-01-15</x:v>
      </x:c>
      <x:c r="B5" s="10" t="str">
        <x:v>Annualized revenue run rate</x:v>
      </x:c>
      <x:c r="C5" s="28" t="n">
        <x:v>200000000</x:v>
      </x:c>
      <x:c r="D5" s="10" t="str">
        <x:v>USD/year</x:v>
      </x:c>
      <x:c r="E5" s="10" t="str">
        <x:v>Company-reported via Reuters</x:v>
      </x:c>
      <x:c r="F5" s="10" t="str">
        <x:v>Reuters 15.01.2026</x:v>
      </x:c>
      <x:c r="G5" s="10" t="str">
        <x:v>Reuters отдельно уточняет: не recognized revenue</x:v>
      </x:c>
    </x:row>
    <x:row r="6" ht="15" hidden="0" customHeight="1">
      <x:c r="A6" s="10" t="str">
        <x:v>2026-01-15</x:v>
      </x:c>
      <x:c r="B6" s="10" t="str">
        <x:v>Valuation</x:v>
      </x:c>
      <x:c r="C6" s="28" t="n">
        <x:v>1300000000</x:v>
      </x:c>
      <x:c r="D6" s="10" t="str">
        <x:v>USD</x:v>
      </x:c>
      <x:c r="E6" s="10" t="str">
        <x:v>Funding valuation</x:v>
      </x:c>
      <x:c r="F6" s="10" t="str">
        <x:v>Reuters 15.01.2026</x:v>
      </x:c>
      <x:c r="G6" s="10" t="str">
        <x:v>&gt; $1.3bn; модель использует $1.3bn как floor/proxy</x:v>
      </x:c>
    </x:row>
    <x:row r="7" ht="26.399999618530273" hidden="0" customHeight="1">
      <x:c r="A7" s="10" t="str">
        <x:v>2026-08-17</x:v>
      </x:c>
      <x:c r="B7" s="10" t="str">
        <x:v>Series B</x:v>
      </x:c>
      <x:c r="C7" s="28" t="n">
        <x:v>400000000</x:v>
      </x:c>
      <x:c r="D7" s="10" t="str">
        <x:v>USD</x:v>
      </x:c>
      <x:c r="E7" s="10" t="str">
        <x:v>Funding round</x:v>
      </x:c>
      <x:c r="F7" s="10" t="str">
        <x:v>Reuters 17.08.2026</x:v>
      </x:c>
      <x:c r="G7" s="10" t="str">
        <x:v>Новый капитал, не обязательно весь доступен как runway</x:v>
      </x:c>
    </x:row>
    <x:row r="8" ht="15" hidden="0" customHeight="1">
      <x:c r="A8" s="10" t="str">
        <x:v>2026-08-17</x:v>
      </x:c>
      <x:c r="B8" s="10" t="str">
        <x:v>Valuation</x:v>
      </x:c>
      <x:c r="C8" s="28" t="n">
        <x:v>5400000000</x:v>
      </x:c>
      <x:c r="D8" s="10" t="str">
        <x:v>USD</x:v>
      </x:c>
      <x:c r="E8" s="10" t="str">
        <x:v>Funding valuation</x:v>
      </x:c>
      <x:c r="F8" s="10" t="str">
        <x:v>Reuters 17.08.2026</x:v>
      </x:c>
      <x:c r="G8" s="10" t="str">
        <x:v>Post-round headline valuation</x:v>
      </x:c>
    </x:row>
    <x:row r="9" ht="15" hidden="0" customHeight="1">
      <x:c r="A9" s="10" t="str">
        <x:v>2026-08-17</x:v>
      </x:c>
      <x:c r="B9" s="10" t="str">
        <x:v>Users</x:v>
      </x:c>
      <x:c r="C9" s="28" t="n">
        <x:v>30000000</x:v>
      </x:c>
      <x:c r="D9" s="10" t="str">
        <x:v>users</x:v>
      </x:c>
      <x:c r="E9" s="10" t="str">
        <x:v>Company-reported</x:v>
      </x:c>
      <x:c r="F9" s="10" t="str">
        <x:v>TechCrunch 17.08.2026</x:v>
      </x:c>
      <x:c r="G9" s="10" t="str">
        <x:v>30m in 200 countries</x:v>
      </x:c>
    </x:row>
    <x:row r="10" ht="15" hidden="0" customHeight="1">
      <x:c r="A10" s="10" t="str">
        <x:v>2026-08-17</x:v>
      </x:c>
      <x:c r="B10" s="10" t="str">
        <x:v>Annualized revenue</x:v>
      </x:c>
      <x:c r="C10" s="28" t="n">
        <x:v>700000000</x:v>
      </x:c>
      <x:c r="D10" s="10" t="str">
        <x:v>USD/year</x:v>
      </x:c>
      <x:c r="E10" s="10" t="str">
        <x:v>Company-reported</x:v>
      </x:c>
      <x:c r="F10" s="10" t="str">
        <x:v>TechCrunch 17.08.2026</x:v>
      </x:c>
      <x:c r="G10" s="10" t="str">
        <x:v>Не аудированная TTM revenue</x:v>
      </x:c>
    </x:row>
    <x:row r="11" ht="15" hidden="0" customHeight="1">
      <x:c r="A11" s="10" t="str">
        <x:v>2026-08-17</x:v>
      </x:c>
      <x:c r="B11" s="10" t="str">
        <x:v>Fortune 500 customers</x:v>
      </x:c>
      <x:c r="C11" s="28" t="n">
        <x:v>390</x:v>
      </x:c>
      <x:c r="D11" s="10" t="str">
        <x:v>companies</x:v>
      </x:c>
      <x:c r="E11" s="10" t="str">
        <x:v>Company-reported</x:v>
      </x:c>
      <x:c r="F11" s="10" t="str">
        <x:v>TechCrunch 17.08.2026</x:v>
      </x:c>
      <x:c r="G11" s="10" t="str">
        <x:v>Enterprise signal</x:v>
      </x:c>
    </x:row>
    <x:row r="12" ht="15" hidden="0" customHeight="1">
      <x:c r="A12" s="10" t="str">
        <x:v>2026-08-02</x:v>
      </x:c>
      <x:c r="B12" s="10" t="str">
        <x:v>Team max seats</x:v>
      </x:c>
      <x:c r="C12" s="28" t="n">
        <x:v>9</x:v>
      </x:c>
      <x:c r="D12" s="10" t="str">
        <x:v>seats</x:v>
      </x:c>
      <x:c r="E12" s="10" t="str">
        <x:v>Official product docs</x:v>
      </x:c>
      <x:c r="F12" s="10" t="str">
        <x:v>Higgsfield Help</x:v>
      </x:c>
      <x:c r="G12" s="10" t="str">
        <x:v>Self-service plan</x:v>
      </x:c>
    </x:row>
    <x:row r="13" ht="15" hidden="0" customHeight="1">
      <x:c r="A13" s="10" t="str">
        <x:v>2026-08-02</x:v>
      </x:c>
      <x:c r="B13" s="10" t="str">
        <x:v>Scale max seats</x:v>
      </x:c>
      <x:c r="C13" s="28" t="n">
        <x:v>15</x:v>
      </x:c>
      <x:c r="D13" s="10" t="str">
        <x:v>seats</x:v>
      </x:c>
      <x:c r="E13" s="10" t="str">
        <x:v>Official product docs</x:v>
      </x:c>
      <x:c r="F13" s="10" t="str">
        <x:v>Higgsfield Help</x:v>
      </x:c>
      <x:c r="G13" s="10" t="str">
        <x:v>Self-service plan</x:v>
      </x:c>
    </x:row>
    <x:row r="14" ht="15" hidden="0" customHeight="1">
      <x:c r="A14" s="10" t="str">
        <x:v>2026-08-02</x:v>
      </x:c>
      <x:c r="B14" s="10" t="str">
        <x:v>Team credits / seat / month</x:v>
      </x:c>
      <x:c r="C14" s="28" t="n">
        <x:v>1000</x:v>
      </x:c>
      <x:c r="D14" s="10" t="str">
        <x:v>credits</x:v>
      </x:c>
      <x:c r="E14" s="10" t="str">
        <x:v>Official product docs</x:v>
      </x:c>
      <x:c r="F14" s="10" t="str">
        <x:v>Higgsfield blog/help</x:v>
      </x:c>
      <x:c r="G14" s="10" t="str">
        <x:v>Shared pool</x:v>
      </x:c>
    </x:row>
    <x:row r="15" ht="15" hidden="0" customHeight="1">
      <x:c r="A15" s="10" t="str">
        <x:v>2026-08-02</x:v>
      </x:c>
      <x:c r="B15" s="10" t="str">
        <x:v>Scale credits / seat / month</x:v>
      </x:c>
      <x:c r="C15" s="28" t="n">
        <x:v>2500</x:v>
      </x:c>
      <x:c r="D15" s="10" t="str">
        <x:v>credits</x:v>
      </x:c>
      <x:c r="E15" s="10" t="str">
        <x:v>Official product docs</x:v>
      </x:c>
      <x:c r="F15" s="10" t="str">
        <x:v>Higgsfield blog/help</x:v>
      </x:c>
      <x:c r="G15" s="10" t="str">
        <x:v>Priority + admin</x:v>
      </x:c>
    </x:row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0" hidden="0" customWidth="1"/>
    <x:col min="3" max="3" width="18" hidden="0" customWidth="1"/>
    <x:col min="4" max="4" width="20" hidden="0" customWidth="1"/>
    <x:col min="5" max="5" width="14" hidden="0" customWidth="1"/>
    <x:col min="6" max="6" width="48" hidden="0" customWidth="1"/>
  </x:cols>
  <x:sheetData>
    <x:row r="1" ht="21.600000381469727" hidden="0" customHeight="1">
      <x:c r="A1" s="2" t="str">
        <x:v>Scenario Inputs — public facts are not replaced by assumptions</x:v>
      </x:c>
      <x:c r="B1" s="2"/>
      <x:c r="C1" s="2"/>
      <x:c r="D1" s="2"/>
      <x:c r="E1" s="2"/>
      <x:c r="F1" s="2"/>
    </x:row>
    <x:row r="2"/>
    <x:row r="3" ht="15" hidden="0" customHeight="1">
      <x:c r="A3" s="16" t="str">
        <x:v>Блок</x:v>
      </x:c>
      <x:c r="B3" s="16" t="str">
        <x:v>Параметр</x:v>
      </x:c>
      <x:c r="C3" s="16" t="str">
        <x:v>BASE</x:v>
      </x:c>
      <x:c r="D3" s="16" t="str">
        <x:v>Ед.</x:v>
      </x:c>
      <x:c r="E3" s="16" t="str">
        <x:v>Тип</x:v>
      </x:c>
      <x:c r="F3" s="16" t="str">
        <x:v>Комментарий</x:v>
      </x:c>
    </x:row>
    <x:row r="4" ht="15" hidden="0" customHeight="1">
      <x:c r="A4" s="10" t="str">
        <x:v>Monetization</x:v>
      </x:c>
      <x:c r="B4" s="10" t="str">
        <x:v>Paying conversion</x:v>
      </x:c>
      <x:c r="C4" s="38" t="n">
        <x:v>0.04</x:v>
      </x:c>
      <x:c r="D4" s="10" t="str">
        <x:v>% registered users</x:v>
      </x:c>
      <x:c r="E4" s="10" t="str">
        <x:v>Scenario</x:v>
      </x:c>
      <x:c r="F4" s="10" t="str">
        <x:v>Paid accounts are not disclosed</x:v>
      </x:c>
    </x:row>
    <x:row r="5" ht="15" hidden="0" customHeight="1">
      <x:c r="A5" s="10" t="str">
        <x:v>Monetization</x:v>
      </x:c>
      <x:c r="B5" s="10" t="str">
        <x:v>Enterprise revenue share</x:v>
      </x:c>
      <x:c r="C5" s="38" t="n">
        <x:v>0.3</x:v>
      </x:c>
      <x:c r="D5" s="10" t="str">
        <x:v>% annualized revenue</x:v>
      </x:c>
      <x:c r="E5" s="10" t="str">
        <x:v>Scenario</x:v>
      </x:c>
      <x:c r="F5" s="10" t="str">
        <x:v>Analytical mix only</x:v>
      </x:c>
    </x:row>
    <x:row r="6" ht="15" hidden="0" customHeight="1">
      <x:c r="A6" s="10" t="str">
        <x:v>Economics</x:v>
      </x:c>
      <x:c r="B6" s="10" t="str">
        <x:v>Gross margin after compute/storage/moderation</x:v>
      </x:c>
      <x:c r="C6" s="38" t="n">
        <x:v>0.6</x:v>
      </x:c>
      <x:c r="D6" s="10" t="str">
        <x:v>% revenue</x:v>
      </x:c>
      <x:c r="E6" s="10" t="str">
        <x:v>Scenario</x:v>
      </x:c>
      <x:c r="F6" s="10" t="str">
        <x:v>Critical unknown; test via sensitivity</x:v>
      </x:c>
    </x:row>
    <x:row r="7" ht="15" hidden="0" customHeight="1">
      <x:c r="A7" s="10" t="str">
        <x:v>Economics</x:v>
      </x:c>
      <x:c r="B7" s="10" t="str">
        <x:v>Sales &amp; marketing</x:v>
      </x:c>
      <x:c r="C7" s="38" t="n">
        <x:v>0.14</x:v>
      </x:c>
      <x:c r="D7" s="10" t="str">
        <x:v>% revenue</x:v>
      </x:c>
      <x:c r="E7" s="10" t="str">
        <x:v>Scenario</x:v>
      </x:c>
      <x:c r="F7" s="10" t="str">
        <x:v>Proxy</x:v>
      </x:c>
    </x:row>
    <x:row r="8" ht="15" hidden="0" customHeight="1">
      <x:c r="A8" s="10" t="str">
        <x:v>Economics</x:v>
      </x:c>
      <x:c r="B8" s="10" t="str">
        <x:v>R&amp;D / product</x:v>
      </x:c>
      <x:c r="C8" s="38" t="n">
        <x:v>0.18</x:v>
      </x:c>
      <x:c r="D8" s="10" t="str">
        <x:v>% revenue</x:v>
      </x:c>
      <x:c r="E8" s="10" t="str">
        <x:v>Scenario</x:v>
      </x:c>
      <x:c r="F8" s="10" t="str">
        <x:v>Proxy</x:v>
      </x:c>
    </x:row>
    <x:row r="9" ht="15" hidden="0" customHeight="1">
      <x:c r="A9" s="10" t="str">
        <x:v>Economics</x:v>
      </x:c>
      <x:c r="B9" s="10" t="str">
        <x:v>G&amp;A / support / trust &amp; safety</x:v>
      </x:c>
      <x:c r="C9" s="38" t="n">
        <x:v>0.1</x:v>
      </x:c>
      <x:c r="D9" s="10" t="str">
        <x:v>% revenue</x:v>
      </x:c>
      <x:c r="E9" s="10" t="str">
        <x:v>Scenario</x:v>
      </x:c>
      <x:c r="F9" s="10" t="str">
        <x:v>Proxy</x:v>
      </x:c>
    </x:row>
    <x:row r="10" ht="15" hidden="0" customHeight="1">
      <x:c r="A10" s="10" t="str">
        <x:v>Economics</x:v>
      </x:c>
      <x:c r="B10" s="10" t="str">
        <x:v>Other opex</x:v>
      </x:c>
      <x:c r="C10" s="38" t="n">
        <x:v>0.04</x:v>
      </x:c>
      <x:c r="D10" s="10" t="str">
        <x:v>% revenue</x:v>
      </x:c>
      <x:c r="E10" s="10" t="str">
        <x:v>Scenario</x:v>
      </x:c>
      <x:c r="F10" s="10" t="str">
        <x:v>Proxy</x:v>
      </x:c>
    </x:row>
    <x:row r="11" ht="15" hidden="0" customHeight="1">
      <x:c r="A11" s="10" t="str">
        <x:v>Runway</x:v>
      </x:c>
      <x:c r="B11" s="10" t="str">
        <x:v>Net burn if company were loss-making</x:v>
      </x:c>
      <x:c r="C11" s="39" t="n">
        <x:v>15000000</x:v>
      </x:c>
      <x:c r="D11" s="10" t="str">
        <x:v>USD/month</x:v>
      </x:c>
      <x:c r="E11" s="10" t="str">
        <x:v>Scenario</x:v>
      </x:c>
      <x:c r="F11" s="10" t="str">
        <x:v>Used only for sensitivity</x:v>
      </x:c>
    </x:row>
    <x:row r="12" ht="15" hidden="0" customHeight="1">
      <x:c r="A12" s="10" t="str">
        <x:v>Runway</x:v>
      </x:c>
      <x:c r="B12" s="10" t="str">
        <x:v>Usable share of latest round</x:v>
      </x:c>
      <x:c r="C12" s="38" t="n">
        <x:v>0.9</x:v>
      </x:c>
      <x:c r="D12" s="10" t="str">
        <x:v>% round</x:v>
      </x:c>
      <x:c r="E12" s="10" t="str">
        <x:v>Scenario</x:v>
      </x:c>
      <x:c r="F12" s="10" t="str">
        <x:v>Fees/reserves may reduce usable cash</x:v>
      </x:c>
    </x:row>
    <x:row r="13" ht="15" hidden="0" customHeight="1">
      <x:c r="A13" s="10" t="str">
        <x:v>Growth</x:v>
      </x:c>
      <x:c r="B13" s="10" t="str">
        <x:v>Months Jan→Aug</x:v>
      </x:c>
      <x:c r="C13" s="40" t="n">
        <x:v>7</x:v>
      </x:c>
      <x:c r="D13" s="10" t="str">
        <x:v>months</x:v>
      </x:c>
      <x:c r="E13" s="10" t="str">
        <x:v>Calendar</x:v>
      </x:c>
      <x:c r="F13" s="10" t="str">
        <x:v>Approximate interval</x:v>
      </x:c>
    </x:row>
    <x:row r="14" ht="15" hidden="0" customHeight="1">
      <x:c r="A14" s="10" t="str">
        <x:v>Valuation</x:v>
      </x:c>
      <x:c r="B14" s="10" t="str">
        <x:v>Latest annualized revenue</x:v>
      </x:c>
      <x:c r="C14" s="42" t="n">
        <x:f>VerifiedFacts!C10</x:f>
        <x:v>700000000</x:v>
      </x:c>
      <x:c r="D14" s="10" t="str">
        <x:v>USD/year</x:v>
      </x:c>
      <x:c r="E14" s="10" t="str">
        <x:v>Link</x:v>
      </x:c>
      <x:c r="F14" s="10" t="str">
        <x:v>From VerifiedFacts</x:v>
      </x:c>
    </x:row>
    <x:row r="15" ht="15" hidden="0" customHeight="1">
      <x:c r="A15" s="10" t="str">
        <x:v>Valuation</x:v>
      </x:c>
      <x:c r="B15" s="10" t="str">
        <x:v>Latest valuation</x:v>
      </x:c>
      <x:c r="C15" s="42" t="n">
        <x:f>VerifiedFacts!C8</x:f>
        <x:v>5400000000</x:v>
      </x:c>
      <x:c r="D15" s="10" t="str">
        <x:v>USD</x:v>
      </x:c>
      <x:c r="E15" s="10" t="str">
        <x:v>Link</x:v>
      </x:c>
      <x:c r="F15" s="10" t="str">
        <x:v>From VerifiedFacts</x:v>
      </x:c>
    </x:row>
    <x:row r="16" ht="15" hidden="0" customHeight="1">
      <x:c r="A16" s="10" t="str">
        <x:v>Funding</x:v>
      </x:c>
      <x:c r="B16" s="10" t="str">
        <x:v>Latest round</x:v>
      </x:c>
      <x:c r="C16" s="42" t="n">
        <x:f>VerifiedFacts!C7</x:f>
        <x:v>400000000</x:v>
      </x:c>
      <x:c r="D16" s="10" t="str">
        <x:v>USD</x:v>
      </x:c>
      <x:c r="E16" s="10" t="str">
        <x:v>Link</x:v>
      </x:c>
      <x:c r="F16" s="10" t="str">
        <x:v>From VerifiedFacts</x:v>
      </x:c>
    </x:row>
    <x:row r="17" ht="15" hidden="0" customHeight="1">
      <x:c r="A17" s="10" t="str">
        <x:v>Users</x:v>
      </x:c>
      <x:c r="B17" s="10" t="str">
        <x:v>Latest users</x:v>
      </x:c>
      <x:c r="C17" s="88" t="n">
        <x:f>VerifiedFacts!C9</x:f>
        <x:v>30000000</x:v>
      </x:c>
      <x:c r="D17" s="10" t="str">
        <x:v>users</x:v>
      </x:c>
      <x:c r="E17" s="10" t="str">
        <x:v>Link</x:v>
      </x:c>
      <x:c r="F17" s="10" t="str">
        <x:v>From VerifiedFacts</x:v>
      </x:c>
    </x:row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5" hidden="0" customWidth="1"/>
    <x:col min="5" max="5" width="15" hidden="0" customWidth="1"/>
    <x:col min="6" max="6" width="18" hidden="0" customWidth="1"/>
    <x:col min="7" max="7" width="44" hidden="0" customWidth="1"/>
  </x:cols>
  <x:sheetData>
    <x:row r="1" ht="21.600000381469727" hidden="0" customHeight="1">
      <x:c r="A1" s="2" t="str">
        <x:v>Jan 2026 → Aug 2026 growth bridge</x:v>
      </x:c>
      <x:c r="B1" s="2"/>
      <x:c r="C1" s="2"/>
      <x:c r="D1" s="2"/>
      <x:c r="E1" s="2"/>
      <x:c r="F1" s="2"/>
      <x:c r="G1" s="2"/>
    </x:row>
    <x:row r="2"/>
    <x:row r="3" ht="15" hidden="0" customHeight="1">
      <x:c r="A3" s="16" t="str">
        <x:v>Метрика</x:v>
      </x:c>
      <x:c r="B3" s="16" t="str">
        <x:v>Jan 2026</x:v>
      </x:c>
      <x:c r="C3" s="16" t="str">
        <x:v>Aug 2026</x:v>
      </x:c>
      <x:c r="D3" s="16" t="str">
        <x:v>Рост</x:v>
      </x:c>
      <x:c r="E3" s="16" t="str">
        <x:v>Множитель</x:v>
      </x:c>
      <x:c r="F3" s="16" t="str">
        <x:v>Approx monthly CAGR</x:v>
      </x:c>
      <x:c r="G3" s="16" t="str">
        <x:v>Комментарий</x:v>
      </x:c>
    </x:row>
    <x:row r="4" ht="15" hidden="0" customHeight="1">
      <x:c r="A4" t="str">
        <x:v>Users</x:v>
      </x:c>
      <x:c r="B4" s="58" t="n">
        <x:f>VerifiedFacts!C4</x:f>
        <x:v>15000000</x:v>
      </x:c>
      <x:c r="C4" s="58" t="n">
        <x:f>VerifiedFacts!C9</x:f>
        <x:v>30000000</x:v>
      </x:c>
      <x:c r="D4" s="62" t="n">
        <x:f>C4/B4-1</x:f>
        <x:v>1</x:v>
      </x:c>
      <x:c r="E4" s="63" t="n">
        <x:f>C4/B4</x:f>
        <x:v>2</x:v>
      </x:c>
      <x:c r="F4" s="62" t="n">
        <x:f>(C4/B4)^(1/Inputs!C13)-1</x:f>
        <x:v>0.10408951367381225</x:v>
      </x:c>
      <x:c r="G4" t="str">
        <x:v>Company-reported user counts</x:v>
      </x:c>
    </x:row>
    <x:row r="5" ht="15" hidden="0" customHeight="1">
      <x:c r="A5" t="str">
        <x:v>Annualized revenue / run rate</x:v>
      </x:c>
      <x:c r="B5" s="36" t="n">
        <x:f>VerifiedFacts!C5</x:f>
        <x:v>200000000</x:v>
      </x:c>
      <x:c r="C5" s="36" t="n">
        <x:f>VerifiedFacts!C10</x:f>
        <x:v>700000000</x:v>
      </x:c>
      <x:c r="D5" s="62" t="n">
        <x:f>C5/B5-1</x:f>
        <x:v>2.5</x:v>
      </x:c>
      <x:c r="E5" s="63" t="n">
        <x:f>C5/B5</x:f>
        <x:v>3.5</x:v>
      </x:c>
      <x:c r="F5" s="62" t="n">
        <x:f>(C5/B5)^(1/Inputs!C13)-1</x:f>
        <x:v>0.1959802456254809</x:v>
      </x:c>
      <x:c r="G5" t="str">
        <x:v>Company-reported; not recognized TTM revenue</x:v>
      </x:c>
    </x:row>
    <x:row r="6" ht="15" hidden="0" customHeight="1">
      <x:c r="A6" t="str">
        <x:v>Valuation</x:v>
      </x:c>
      <x:c r="B6" s="36" t="n">
        <x:f>VerifiedFacts!C6</x:f>
        <x:v>1300000000</x:v>
      </x:c>
      <x:c r="C6" s="36" t="n">
        <x:f>VerifiedFacts!C8</x:f>
        <x:v>5400000000</x:v>
      </x:c>
      <x:c r="D6" s="62" t="n">
        <x:f>C6/B6-1</x:f>
        <x:v>3.153846153846154</x:v>
      </x:c>
      <x:c r="E6" s="63" t="n">
        <x:f>C6/B6</x:f>
        <x:v>4.153846153846154</x:v>
      </x:c>
      <x:c r="F6" s="62" t="n">
        <x:f>(C6/B6)^(1/Inputs!C13)-1</x:f>
        <x:v>0.2256036853975938</x:v>
      </x:c>
      <x:c r="G6" t="str">
        <x:v>Headline funding valuations</x:v>
      </x:c>
    </x:row>
    <x:row r="7" ht="15" hidden="0" customHeight="1">
      <x:c r="A7" t="str">
        <x:v>Revenue proxy / registered user</x:v>
      </x:c>
      <x:c r="B7" s="59" t="n">
        <x:f>B5/B4</x:f>
        <x:v>13.333333333333334</x:v>
      </x:c>
      <x:c r="C7" s="59" t="n">
        <x:f>C5/C4</x:f>
        <x:v>23.333333333333332</x:v>
      </x:c>
      <x:c r="D7" s="62" t="n">
        <x:f>C7/B7-1</x:f>
        <x:v>0.7499999999999998</x:v>
      </x:c>
      <x:c r="E7" s="63" t="n">
        <x:f>C7/B7</x:f>
        <x:v>1.7499999999999998</x:v>
      </x:c>
      <x:c r="F7" s="62" t="n">
        <x:f>(C7/B7)^(1/Inputs!C13)-1</x:f>
        <x:v>0.0832276104551577</x:v>
      </x:c>
      <x:c r="G7" t="str">
        <x:v>Annualized revenue ÷ total users; not paid ARPU</x:v>
      </x:c>
    </x:row>
    <x:row r="8"/>
    <x:row r="9"/>
    <x:row r="10"/>
    <x:row r="11"/>
    <x:row r="12"/>
    <x:row r="13"/>
    <x:row r="14"/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G1"/>
  </x:mergeCells>
  <x:pageMargins left="0.7" right="0.7" top="0.75" bottom="0.75" header="0.3" footer="0.3"/>
  <x:drawing xmlns:r="http://schemas.openxmlformats.org/officeDocument/2006/relationships" r:id="R52f84fec8ebf4dda"/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16" hidden="0" customWidth="1"/>
    <x:col min="8" max="8" width="48" hidden="0" customWidth="1"/>
  </x:cols>
  <x:sheetData>
    <x:row r="1" ht="21.600000381469727" hidden="0" customHeight="1">
      <x:c r="A1" s="2" t="str">
        <x:v>Reverse monetization economics — what paying conversion would imply</x:v>
      </x:c>
      <x:c r="B1" s="2"/>
      <x:c r="C1" s="2"/>
      <x:c r="D1" s="2"/>
      <x:c r="E1" s="2"/>
      <x:c r="F1" s="2"/>
      <x:c r="G1" s="2"/>
      <x:c r="H1" s="2"/>
    </x:row>
    <x:row r="2"/>
    <x:row r="3" ht="26.399999618530273" hidden="0" customHeight="1">
      <x:c r="A3" s="16" t="str">
        <x:v>Paying conversion</x:v>
      </x:c>
      <x:c r="B3" s="16" t="str">
        <x:v>Paying accounts</x:v>
      </x:c>
      <x:c r="C3" s="16" t="str">
        <x:v>Annualized revenue</x:v>
      </x:c>
      <x:c r="D3" s="16" t="str">
        <x:v>Annual revenue / paying acct</x:v>
      </x:c>
      <x:c r="E3" s="16" t="str">
        <x:v>Monthly revenue / paying acct</x:v>
      </x:c>
      <x:c r="F3" s="16" t="str">
        <x:v>Registered-user revenue proxy</x:v>
      </x:c>
      <x:c r="G3" s="16" t="str">
        <x:v>Enterprise share</x:v>
      </x:c>
      <x:c r="H3" s="16" t="str">
        <x:v>Interpretation</x:v>
      </x:c>
    </x:row>
    <x:row r="4" ht="15" hidden="0" customHeight="1">
      <x:c r="A4" s="38" t="n">
        <x:v>0.01</x:v>
      </x:c>
      <x:c r="B4" s="70" t="n">
        <x:f>Inputs!C17*A4</x:f>
        <x:v>300000</x:v>
      </x:c>
      <x:c r="C4" s="71" t="n">
        <x:f>Inputs!C14</x:f>
        <x:v>700000000</x:v>
      </x:c>
      <x:c r="D4" s="71" t="n">
        <x:f>C4/B4</x:f>
        <x:v>2333.3333333333335</x:v>
      </x:c>
      <x:c r="E4" s="71" t="n">
        <x:f>D4/12</x:f>
        <x:v>194.44444444444446</x:v>
      </x:c>
      <x:c r="F4" s="71" t="n">
        <x:f>C4/Inputs!C17</x:f>
        <x:v>23.333333333333332</x:v>
      </x:c>
      <x:c r="G4" s="72" t="n">
        <x:f>Inputs!C5</x:f>
        <x:v>0.3</x:v>
      </x:c>
      <x:c r="H4" s="10" t="str">
        <x:v>Low conversion requires high ARPA / enterprise-heavy mix</x:v>
      </x:c>
    </x:row>
    <x:row r="5" ht="15" hidden="0" customHeight="1">
      <x:c r="A5" s="38" t="n">
        <x:v>0.02</x:v>
      </x:c>
      <x:c r="B5" s="70" t="n">
        <x:f>Inputs!C17*A5</x:f>
        <x:v>600000</x:v>
      </x:c>
      <x:c r="C5" s="71" t="n">
        <x:f>Inputs!C14</x:f>
        <x:v>700000000</x:v>
      </x:c>
      <x:c r="D5" s="71" t="n">
        <x:f>C5/B5</x:f>
        <x:v>1166.6666666666667</x:v>
      </x:c>
      <x:c r="E5" s="71" t="n">
        <x:f>D5/12</x:f>
        <x:v>97.22222222222223</x:v>
      </x:c>
      <x:c r="F5" s="71" t="n">
        <x:f>C5/Inputs!C17</x:f>
        <x:v>23.333333333333332</x:v>
      </x:c>
      <x:c r="G5" s="72" t="n">
        <x:f>Inputs!C5</x:f>
        <x:v>0.3</x:v>
      </x:c>
      <x:c r="H5" s="10" t="str">
        <x:v>Low conversion requires high ARPA / enterprise-heavy mix</x:v>
      </x:c>
    </x:row>
    <x:row r="6" ht="26.399999618530273" hidden="0" customHeight="1">
      <x:c r="A6" s="38" t="n">
        <x:v>0.04</x:v>
      </x:c>
      <x:c r="B6" s="70" t="n">
        <x:f>Inputs!C17*A6</x:f>
        <x:v>1200000</x:v>
      </x:c>
      <x:c r="C6" s="71" t="n">
        <x:f>Inputs!C14</x:f>
        <x:v>700000000</x:v>
      </x:c>
      <x:c r="D6" s="71" t="n">
        <x:f>C6/B6</x:f>
        <x:v>583.3333333333334</x:v>
      </x:c>
      <x:c r="E6" s="71" t="n">
        <x:f>D6/12</x:f>
        <x:v>48.611111111111114</x:v>
      </x:c>
      <x:c r="F6" s="71" t="n">
        <x:f>C6/Inputs!C17</x:f>
        <x:v>23.333333333333332</x:v>
      </x:c>
      <x:c r="G6" s="72" t="n">
        <x:f>Inputs!C5</x:f>
        <x:v>0.3</x:v>
      </x:c>
      <x:c r="H6" s="10" t="str">
        <x:v>Creator + team + enterprise mix could fit; actual denominator unknown</x:v>
      </x:c>
    </x:row>
    <x:row r="7" ht="26.399999618530273" hidden="0" customHeight="1">
      <x:c r="A7" s="38" t="n">
        <x:v>0.08</x:v>
      </x:c>
      <x:c r="B7" s="70" t="n">
        <x:f>Inputs!C17*A7</x:f>
        <x:v>2400000</x:v>
      </x:c>
      <x:c r="C7" s="71" t="n">
        <x:f>Inputs!C14</x:f>
        <x:v>700000000</x:v>
      </x:c>
      <x:c r="D7" s="71" t="n">
        <x:f>C7/B7</x:f>
        <x:v>291.6666666666667</x:v>
      </x:c>
      <x:c r="E7" s="71" t="n">
        <x:f>D7/12</x:f>
        <x:v>24.305555555555557</x:v>
      </x:c>
      <x:c r="F7" s="71" t="n">
        <x:f>C7/Inputs!C17</x:f>
        <x:v>23.333333333333332</x:v>
      </x:c>
      <x:c r="G7" s="72" t="n">
        <x:f>Inputs!C5</x:f>
        <x:v>0.3</x:v>
      </x:c>
      <x:c r="H7" s="10" t="str">
        <x:v>Creator + team + enterprise mix could fit; actual denominator unknown</x:v>
      </x:c>
    </x:row>
    <x:row r="8" ht="26.399999618530273" hidden="0" customHeight="1">
      <x:c r="A8" s="38" t="n">
        <x:v>0.12</x:v>
      </x:c>
      <x:c r="B8" s="70" t="n">
        <x:f>Inputs!C17*A8</x:f>
        <x:v>3600000</x:v>
      </x:c>
      <x:c r="C8" s="71" t="n">
        <x:f>Inputs!C14</x:f>
        <x:v>700000000</x:v>
      </x:c>
      <x:c r="D8" s="71" t="n">
        <x:f>C8/B8</x:f>
        <x:v>194.44444444444446</x:v>
      </x:c>
      <x:c r="E8" s="71" t="n">
        <x:f>D8/12</x:f>
        <x:v>16.203703703703706</x:v>
      </x:c>
      <x:c r="F8" s="71" t="n">
        <x:f>C8/Inputs!C17</x:f>
        <x:v>23.333333333333332</x:v>
      </x:c>
      <x:c r="G8" s="72" t="n">
        <x:f>Inputs!C5</x:f>
        <x:v>0.3</x:v>
      </x:c>
      <x:c r="H8" s="10" t="str">
        <x:v>Creator + team + enterprise mix could fit; actual denominator unknown</x:v>
      </x:c>
    </x:row>
    <x:row r="9"/>
    <x:row r="10"/>
    <x:row r="11"/>
    <x:row r="12"/>
    <x:row r="13"/>
    <x:row r="14"/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H1"/>
  </x:mergeCells>
  <x:pageMargins left="0.7" right="0.7" top="0.75" bottom="0.75" header="0.3" footer="0.3"/>
  <x:drawing xmlns:r="http://schemas.openxmlformats.org/officeDocument/2006/relationships" r:id="R7071a1cf287945ad"/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27" hidden="0" customWidth="1"/>
    <x:col min="4" max="4" width="18" hidden="0" customWidth="1"/>
    <x:col min="5" max="5" width="21" hidden="0" customWidth="1"/>
    <x:col min="6" max="6" width="18" hidden="0" customWidth="1"/>
    <x:col min="7" max="7" width="22" hidden="0" customWidth="1"/>
    <x:col min="8" max="8" width="18" hidden="0" customWidth="1"/>
  </x:cols>
  <x:sheetData>
    <x:row r="1" ht="21.600000381469727" hidden="0" customHeight="1">
      <x:c r="A1" s="2" t="str">
        <x:v>Gross margin / compute sensitivity</x:v>
      </x:c>
      <x:c r="B1" s="2"/>
      <x:c r="C1" s="2"/>
      <x:c r="D1" s="2"/>
      <x:c r="E1" s="2"/>
      <x:c r="F1" s="2"/>
      <x:c r="G1" s="2"/>
      <x:c r="H1" s="2"/>
    </x:row>
    <x:row r="2"/>
    <x:row r="3" ht="26.399999618530273" hidden="0" customHeight="1">
      <x:c r="A3" s="16" t="str">
        <x:v>Gross margin</x:v>
      </x:c>
      <x:c r="B3" s="16" t="str">
        <x:v>Revenue</x:v>
      </x:c>
      <x:c r="C3" s="16" t="str">
        <x:v>COGS / compute+storage+moderation</x:v>
      </x:c>
      <x:c r="D3" s="16" t="str">
        <x:v>Gross profit</x:v>
      </x:c>
      <x:c r="E3" s="16" t="str">
        <x:v>Monthly gross profit</x:v>
      </x:c>
      <x:c r="F3" s="16" t="str">
        <x:v>Opex proxy</x:v>
      </x:c>
      <x:c r="G3" s="16" t="str">
        <x:v>Operating profit proxy</x:v>
      </x:c>
      <x:c r="H3" s="16" t="str">
        <x:v>Operating margin</x:v>
      </x:c>
    </x:row>
    <x:row r="4" ht="15" hidden="0" customHeight="1">
      <x:c r="A4" s="38" t="n">
        <x:v>0.4</x:v>
      </x:c>
      <x:c r="B4" s="71" t="n">
        <x:f>Inputs!C14</x:f>
        <x:v>700000000</x:v>
      </x:c>
      <x:c r="C4" s="71" t="n">
        <x:f>B4*(1-A4)</x:f>
        <x:v>420000000</x:v>
      </x:c>
      <x:c r="D4" s="71" t="n">
        <x:f>B4-C4</x:f>
        <x:v>280000000</x:v>
      </x:c>
      <x:c r="E4" s="71" t="n">
        <x:f>D4/12</x:f>
        <x:v>23333333.333333332</x:v>
      </x:c>
      <x:c r="F4" s="71" t="n">
        <x:f>B4*SUM(Inputs!C7:C10)</x:f>
        <x:v>322000000</x:v>
      </x:c>
      <x:c r="G4" s="71" t="n">
        <x:f>D4-F4</x:f>
        <x:v>-42000000</x:v>
      </x:c>
      <x:c r="H4" s="72" t="n">
        <x:f>G4/B4</x:f>
        <x:v>-0.06</x:v>
      </x:c>
    </x:row>
    <x:row r="5" ht="15" hidden="0" customHeight="1">
      <x:c r="A5" s="38" t="n">
        <x:v>0.5</x:v>
      </x:c>
      <x:c r="B5" s="71" t="n">
        <x:f>Inputs!C14</x:f>
        <x:v>700000000</x:v>
      </x:c>
      <x:c r="C5" s="71" t="n">
        <x:f>B5*(1-A5)</x:f>
        <x:v>350000000</x:v>
      </x:c>
      <x:c r="D5" s="71" t="n">
        <x:f>B5-C5</x:f>
        <x:v>350000000</x:v>
      </x:c>
      <x:c r="E5" s="71" t="n">
        <x:f>D5/12</x:f>
        <x:v>29166666.666666668</x:v>
      </x:c>
      <x:c r="F5" s="71" t="n">
        <x:f>B5*SUM(Inputs!C7:C10)</x:f>
        <x:v>322000000</x:v>
      </x:c>
      <x:c r="G5" s="71" t="n">
        <x:f>D5-F5</x:f>
        <x:v>28000000</x:v>
      </x:c>
      <x:c r="H5" s="72" t="n">
        <x:f>G5/B5</x:f>
        <x:v>0.04</x:v>
      </x:c>
    </x:row>
    <x:row r="6" ht="15" hidden="0" customHeight="1">
      <x:c r="A6" s="38" t="n">
        <x:v>0.6</x:v>
      </x:c>
      <x:c r="B6" s="71" t="n">
        <x:f>Inputs!C14</x:f>
        <x:v>700000000</x:v>
      </x:c>
      <x:c r="C6" s="71" t="n">
        <x:f>B6*(1-A6)</x:f>
        <x:v>280000000</x:v>
      </x:c>
      <x:c r="D6" s="71" t="n">
        <x:f>B6-C6</x:f>
        <x:v>420000000</x:v>
      </x:c>
      <x:c r="E6" s="71" t="n">
        <x:f>D6/12</x:f>
        <x:v>35000000</x:v>
      </x:c>
      <x:c r="F6" s="71" t="n">
        <x:f>B6*SUM(Inputs!C7:C10)</x:f>
        <x:v>322000000</x:v>
      </x:c>
      <x:c r="G6" s="71" t="n">
        <x:f>D6-F6</x:f>
        <x:v>98000000</x:v>
      </x:c>
      <x:c r="H6" s="72" t="n">
        <x:f>G6/B6</x:f>
        <x:v>0.14</x:v>
      </x:c>
    </x:row>
    <x:row r="7" ht="15" hidden="0" customHeight="1">
      <x:c r="A7" s="38" t="n">
        <x:v>0.7</x:v>
      </x:c>
      <x:c r="B7" s="71" t="n">
        <x:f>Inputs!C14</x:f>
        <x:v>700000000</x:v>
      </x:c>
      <x:c r="C7" s="71" t="n">
        <x:f>B7*(1-A7)</x:f>
        <x:v>210000000.00000003</x:v>
      </x:c>
      <x:c r="D7" s="71" t="n">
        <x:f>B7-C7</x:f>
        <x:v>490000000</x:v>
      </x:c>
      <x:c r="E7" s="71" t="n">
        <x:f>D7/12</x:f>
        <x:v>40833333.333333336</x:v>
      </x:c>
      <x:c r="F7" s="71" t="n">
        <x:f>B7*SUM(Inputs!C7:C10)</x:f>
        <x:v>322000000</x:v>
      </x:c>
      <x:c r="G7" s="71" t="n">
        <x:f>D7-F7</x:f>
        <x:v>168000000</x:v>
      </x:c>
      <x:c r="H7" s="72" t="n">
        <x:f>G7/B7</x:f>
        <x:v>0.24</x:v>
      </x:c>
    </x:row>
    <x:row r="8" ht="15" hidden="0" customHeight="1">
      <x:c r="A8" s="38" t="n">
        <x:v>0.8</x:v>
      </x:c>
      <x:c r="B8" s="71" t="n">
        <x:f>Inputs!C14</x:f>
        <x:v>700000000</x:v>
      </x:c>
      <x:c r="C8" s="71" t="n">
        <x:f>B8*(1-A8)</x:f>
        <x:v>139999999.99999997</x:v>
      </x:c>
      <x:c r="D8" s="71" t="n">
        <x:f>B8-C8</x:f>
        <x:v>560000000</x:v>
      </x:c>
      <x:c r="E8" s="71" t="n">
        <x:f>D8/12</x:f>
        <x:v>46666666.666666664</x:v>
      </x:c>
      <x:c r="F8" s="71" t="n">
        <x:f>B8*SUM(Inputs!C7:C10)</x:f>
        <x:v>322000000</x:v>
      </x:c>
      <x:c r="G8" s="71" t="n">
        <x:f>D8-F8</x:f>
        <x:v>238000000</x:v>
      </x:c>
      <x:c r="H8" s="72" t="n">
        <x:f>G8/B8</x:f>
        <x:v>0.34</x:v>
      </x:c>
    </x:row>
    <x:row r="9"/>
    <x:row r="10"/>
    <x:row r="11"/>
    <x:row r="12"/>
    <x:row r="13"/>
    <x:row r="14"/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H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9" hidden="0" customWidth="1"/>
    <x:col min="3" max="3" width="16" hidden="0" customWidth="1"/>
    <x:col min="4" max="4" width="20" hidden="0" customWidth="1"/>
    <x:col min="5" max="5" width="16" hidden="0" customWidth="1"/>
    <x:col min="6" max="6" width="16" hidden="0" customWidth="1"/>
    <x:col min="7" max="7" width="14" hidden="0" customWidth="1"/>
    <x:col min="8" max="8" width="48" hidden="0" customWidth="1"/>
  </x:cols>
  <x:sheetData>
    <x:row r="1" ht="21.600000381469727" hidden="0" customHeight="1">
      <x:c r="A1" s="2" t="str">
        <x:v>Latest round runway sensitivity — not actual company runway</x:v>
      </x:c>
      <x:c r="B1" s="2"/>
      <x:c r="C1" s="2"/>
      <x:c r="D1" s="2"/>
      <x:c r="E1" s="2"/>
      <x:c r="F1" s="2"/>
      <x:c r="G1" s="2"/>
      <x:c r="H1" s="2"/>
    </x:row>
    <x:row r="2"/>
    <x:row r="3" ht="15" hidden="0" customHeight="1">
      <x:c r="A3" s="16" t="str">
        <x:v>Monthly net burn</x:v>
      </x:c>
      <x:c r="B3" s="16" t="str">
        <x:v>Latest round</x:v>
      </x:c>
      <x:c r="C3" s="16" t="str">
        <x:v>Usable share</x:v>
      </x:c>
      <x:c r="D3" s="16" t="str">
        <x:v>Usable new capital</x:v>
      </x:c>
      <x:c r="E3" s="16" t="str">
        <x:v>Runway months</x:v>
      </x:c>
      <x:c r="F3" s="16" t="str">
        <x:v>Runway years</x:v>
      </x:c>
      <x:c r="G3" s="16" t="str">
        <x:v>Meaning</x:v>
      </x:c>
      <x:c r="H3" s="16" t="str">
        <x:v>Caution</x:v>
      </x:c>
    </x:row>
    <x:row r="4" ht="15" hidden="0" customHeight="1">
      <x:c r="A4" s="39" t="n">
        <x:v>5000000</x:v>
      </x:c>
      <x:c r="B4" s="71" t="n">
        <x:f>Inputs!C16</x:f>
        <x:v>400000000</x:v>
      </x:c>
      <x:c r="C4" s="72" t="n">
        <x:f>Inputs!C12</x:f>
        <x:v>0.9</x:v>
      </x:c>
      <x:c r="D4" s="71" t="n">
        <x:f>B4*C4</x:f>
        <x:v>360000000</x:v>
      </x:c>
      <x:c r="E4" s="80" t="n">
        <x:f>D4/A4</x:f>
        <x:v>72</x:v>
      </x:c>
      <x:c r="F4" s="80" t="n">
        <x:f>E4/12</x:f>
        <x:v>6</x:v>
      </x:c>
      <x:c r="G4" s="10" t="str">
        <x:f>IF(E4&lt;12,"Short",IF(E4&lt;24,"Moderate","Long"))</x:f>
        <x:v>Long</x:v>
      </x:c>
      <x:c r="H4" s="10" t="str">
        <x:v>Ignores existing cash, revenue, capex and future fundraising</x:v>
      </x:c>
    </x:row>
    <x:row r="5" ht="15" hidden="0" customHeight="1">
      <x:c r="A5" s="39" t="n">
        <x:v>10000000</x:v>
      </x:c>
      <x:c r="B5" s="71" t="n">
        <x:f>Inputs!C16</x:f>
        <x:v>400000000</x:v>
      </x:c>
      <x:c r="C5" s="72" t="n">
        <x:f>Inputs!C12</x:f>
        <x:v>0.9</x:v>
      </x:c>
      <x:c r="D5" s="71" t="n">
        <x:f>B5*C5</x:f>
        <x:v>360000000</x:v>
      </x:c>
      <x:c r="E5" s="80" t="n">
        <x:f>D5/A5</x:f>
        <x:v>36</x:v>
      </x:c>
      <x:c r="F5" s="80" t="n">
        <x:f>E5/12</x:f>
        <x:v>3</x:v>
      </x:c>
      <x:c r="G5" s="10" t="str">
        <x:f>IF(E5&lt;12,"Short",IF(E5&lt;24,"Moderate","Long"))</x:f>
        <x:v>Long</x:v>
      </x:c>
      <x:c r="H5" s="10" t="str">
        <x:v>Ignores existing cash, revenue, capex and future fundraising</x:v>
      </x:c>
    </x:row>
    <x:row r="6" ht="15" hidden="0" customHeight="1">
      <x:c r="A6" s="39" t="n">
        <x:v>15000000</x:v>
      </x:c>
      <x:c r="B6" s="71" t="n">
        <x:f>Inputs!C16</x:f>
        <x:v>400000000</x:v>
      </x:c>
      <x:c r="C6" s="72" t="n">
        <x:f>Inputs!C12</x:f>
        <x:v>0.9</x:v>
      </x:c>
      <x:c r="D6" s="71" t="n">
        <x:f>B6*C6</x:f>
        <x:v>360000000</x:v>
      </x:c>
      <x:c r="E6" s="80" t="n">
        <x:f>D6/A6</x:f>
        <x:v>24</x:v>
      </x:c>
      <x:c r="F6" s="80" t="n">
        <x:f>E6/12</x:f>
        <x:v>2</x:v>
      </x:c>
      <x:c r="G6" s="10" t="str">
        <x:f>IF(E6&lt;12,"Short",IF(E6&lt;24,"Moderate","Long"))</x:f>
        <x:v>Long</x:v>
      </x:c>
      <x:c r="H6" s="10" t="str">
        <x:v>Ignores existing cash, revenue, capex and future fundraising</x:v>
      </x:c>
    </x:row>
    <x:row r="7" ht="15" hidden="0" customHeight="1">
      <x:c r="A7" s="39" t="n">
        <x:v>20000000</x:v>
      </x:c>
      <x:c r="B7" s="71" t="n">
        <x:f>Inputs!C16</x:f>
        <x:v>400000000</x:v>
      </x:c>
      <x:c r="C7" s="72" t="n">
        <x:f>Inputs!C12</x:f>
        <x:v>0.9</x:v>
      </x:c>
      <x:c r="D7" s="71" t="n">
        <x:f>B7*C7</x:f>
        <x:v>360000000</x:v>
      </x:c>
      <x:c r="E7" s="80" t="n">
        <x:f>D7/A7</x:f>
        <x:v>18</x:v>
      </x:c>
      <x:c r="F7" s="80" t="n">
        <x:f>E7/12</x:f>
        <x:v>1.5</x:v>
      </x:c>
      <x:c r="G7" s="10" t="str">
        <x:f>IF(E7&lt;12,"Short",IF(E7&lt;24,"Moderate","Long"))</x:f>
        <x:v>Moderate</x:v>
      </x:c>
      <x:c r="H7" s="10" t="str">
        <x:v>Ignores existing cash, revenue, capex and future fundraising</x:v>
      </x:c>
    </x:row>
    <x:row r="8" ht="15" hidden="0" customHeight="1">
      <x:c r="A8" s="39" t="n">
        <x:v>30000000</x:v>
      </x:c>
      <x:c r="B8" s="71" t="n">
        <x:f>Inputs!C16</x:f>
        <x:v>400000000</x:v>
      </x:c>
      <x:c r="C8" s="72" t="n">
        <x:f>Inputs!C12</x:f>
        <x:v>0.9</x:v>
      </x:c>
      <x:c r="D8" s="71" t="n">
        <x:f>B8*C8</x:f>
        <x:v>360000000</x:v>
      </x:c>
      <x:c r="E8" s="80" t="n">
        <x:f>D8/A8</x:f>
        <x:v>12</x:v>
      </x:c>
      <x:c r="F8" s="80" t="n">
        <x:f>E8/12</x:f>
        <x:v>1</x:v>
      </x:c>
      <x:c r="G8" s="10" t="str">
        <x:f>IF(E8&lt;12,"Short",IF(E8&lt;24,"Moderate","Long"))</x:f>
        <x:v>Moderate</x:v>
      </x:c>
      <x:c r="H8" s="10" t="str">
        <x:v>Ignores existing cash, revenue, capex and future fundraising</x:v>
      </x:c>
    </x:row>
    <x:row r="9" ht="15" hidden="0" customHeight="1">
      <x:c r="A9" s="39" t="n">
        <x:v>40000000</x:v>
      </x:c>
      <x:c r="B9" s="71" t="n">
        <x:f>Inputs!C16</x:f>
        <x:v>400000000</x:v>
      </x:c>
      <x:c r="C9" s="72" t="n">
        <x:f>Inputs!C12</x:f>
        <x:v>0.9</x:v>
      </x:c>
      <x:c r="D9" s="71" t="n">
        <x:f>B9*C9</x:f>
        <x:v>360000000</x:v>
      </x:c>
      <x:c r="E9" s="80" t="n">
        <x:f>D9/A9</x:f>
        <x:v>9</x:v>
      </x:c>
      <x:c r="F9" s="80" t="n">
        <x:f>E9/12</x:f>
        <x:v>0.75</x:v>
      </x:c>
      <x:c r="G9" s="10" t="str">
        <x:f>IF(E9&lt;12,"Short",IF(E9&lt;24,"Moderate","Long"))</x:f>
        <x:v>Short</x:v>
      </x:c>
      <x:c r="H9" s="10" t="str">
        <x:v>Ignores existing cash, revenue, capex and future fundraising</x:v>
      </x:c>
    </x:row>
    <x:row r="10" ht="15" hidden="0" customHeight="1">
      <x:c r="A10" s="39" t="n">
        <x:v>50000000</x:v>
      </x:c>
      <x:c r="B10" s="71" t="n">
        <x:f>Inputs!C16</x:f>
        <x:v>400000000</x:v>
      </x:c>
      <x:c r="C10" s="72" t="n">
        <x:f>Inputs!C12</x:f>
        <x:v>0.9</x:v>
      </x:c>
      <x:c r="D10" s="71" t="n">
        <x:f>B10*C10</x:f>
        <x:v>360000000</x:v>
      </x:c>
      <x:c r="E10" s="80" t="n">
        <x:f>D10/A10</x:f>
        <x:v>7.2</x:v>
      </x:c>
      <x:c r="F10" s="80" t="n">
        <x:f>E10/12</x:f>
        <x:v>0.6</x:v>
      </x:c>
      <x:c r="G10" s="10" t="str">
        <x:f>IF(E10&lt;12,"Short",IF(E10&lt;24,"Moderate","Long"))</x:f>
        <x:v>Short</x:v>
      </x:c>
      <x:c r="H10" s="10" t="str">
        <x:v>Ignores existing cash, revenue, capex and future fundraising</x:v>
      </x:c>
    </x:row>
    <x:row r="11"/>
    <x:row r="12"/>
    <x:row r="13"/>
    <x:row r="14"/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H1"/>
  </x:mergeCells>
  <x:pageMargins left="0.7" right="0.7" top="0.75" bottom="0.75" header="0.3" footer="0.3"/>
  <x:drawing xmlns:r="http://schemas.openxmlformats.org/officeDocument/2006/relationships" r:id="R9e0a5c7f78514b3c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17" hidden="0" customWidth="1"/>
    <x:col min="4" max="4" width="16" hidden="0" customWidth="1"/>
    <x:col min="5" max="5" width="12" hidden="0" customWidth="1"/>
    <x:col min="6" max="6" width="12" hidden="0" customWidth="1"/>
    <x:col min="7" max="7" width="16" hidden="0" customWidth="1"/>
    <x:col min="8" max="8" width="14" hidden="0" customWidth="1"/>
    <x:col min="9" max="9" width="22" hidden="0" customWidth="1"/>
    <x:col min="10" max="10" width="18" hidden="0" customWidth="1"/>
    <x:col min="11" max="11" width="18" hidden="0" customWidth="1"/>
    <x:col min="12" max="12" width="23" hidden="0" customWidth="1"/>
    <x:col min="13" max="13" width="14" hidden="0" customWidth="1"/>
  </x:cols>
  <x:sheetData>
    <x:row r="1" ht="21.600000381469727" hidden="0" customHeight="1">
      <x:c r="A1" s="2" t="str">
        <x:v>Scenario model — analytical, not reported Higgsfield P&amp;L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/>
    <x:row r="3" ht="15" hidden="0" customHeight="1">
      <x:c r="A3" s="16" t="str">
        <x:v>Scenario</x:v>
      </x:c>
      <x:c r="B3" s="16" t="str">
        <x:v>Revenue run rate</x:v>
      </x:c>
      <x:c r="C3" s="16" t="str">
        <x:v>Paying conversion</x:v>
      </x:c>
      <x:c r="D3" s="16" t="str">
        <x:v>Gross margin</x:v>
      </x:c>
      <x:c r="E3" s="16" t="str">
        <x:v>S&amp;M</x:v>
      </x:c>
      <x:c r="F3" s="16" t="str">
        <x:v>R&amp;D</x:v>
      </x:c>
      <x:c r="G3" s="16" t="str">
        <x:v>G&amp;A/support</x:v>
      </x:c>
      <x:c r="H3" s="16" t="str">
        <x:v>Other opex</x:v>
      </x:c>
      <x:c r="I3" s="16" t="str">
        <x:v>Operating profit proxy</x:v>
      </x:c>
      <x:c r="J3" s="16" t="str">
        <x:v>Operating margin</x:v>
      </x:c>
      <x:c r="K3" s="16" t="str">
        <x:v>Paying accts</x:v>
      </x:c>
      <x:c r="L3" s="16" t="str">
        <x:v>Monthly rev / paying acct</x:v>
      </x:c>
      <x:c r="M3" s="16" t="str">
        <x:v>Verdict</x:v>
      </x:c>
    </x:row>
    <x:row r="4" ht="15" hidden="0" customHeight="1">
      <x:c r="A4" s="10" t="str">
        <x:v>STRESS</x:v>
      </x:c>
      <x:c r="B4" s="39" t="n">
        <x:v>500000000</x:v>
      </x:c>
      <x:c r="C4" s="38" t="n">
        <x:v>0.02</x:v>
      </x:c>
      <x:c r="D4" s="38" t="n">
        <x:v>0.4</x:v>
      </x:c>
      <x:c r="E4" s="38" t="n">
        <x:v>0.18</x:v>
      </x:c>
      <x:c r="F4" s="38" t="n">
        <x:v>0.22</x:v>
      </x:c>
      <x:c r="G4" s="38" t="n">
        <x:v>0.12</x:v>
      </x:c>
      <x:c r="H4" s="38" t="n">
        <x:v>0.05</x:v>
      </x:c>
      <x:c r="I4" s="82" t="n">
        <x:f>B4*D4-B4*SUM(E4:H4)</x:f>
        <x:v>-85000000.00000006</x:v>
      </x:c>
      <x:c r="J4" s="83" t="n">
        <x:f>I4/B4</x:f>
        <x:v>-0.17000000000000012</x:v>
      </x:c>
      <x:c r="K4" s="28" t="n">
        <x:f>Inputs!C17*C4</x:f>
        <x:v>600000</x:v>
      </x:c>
      <x:c r="L4" s="84" t="n">
        <x:f>B4/K4/12</x:f>
        <x:v>69.44444444444444</x:v>
      </x:c>
      <x:c r="M4" s="10" t="str">
        <x:f>IF(J4&lt;0,"STOP",IF(J4&lt;0.1,"RECHECK","GO"))</x:f>
        <x:v>STOP</x:v>
      </x:c>
    </x:row>
    <x:row r="5" ht="15" hidden="0" customHeight="1">
      <x:c r="A5" s="10" t="str">
        <x:v>WEAK</x:v>
      </x:c>
      <x:c r="B5" s="39" t="n">
        <x:v>600000000</x:v>
      </x:c>
      <x:c r="C5" s="38" t="n">
        <x:v>0.03</x:v>
      </x:c>
      <x:c r="D5" s="38" t="n">
        <x:v>0.5</x:v>
      </x:c>
      <x:c r="E5" s="38" t="n">
        <x:v>0.16</x:v>
      </x:c>
      <x:c r="F5" s="38" t="n">
        <x:v>0.2</x:v>
      </x:c>
      <x:c r="G5" s="38" t="n">
        <x:v>0.11</x:v>
      </x:c>
      <x:c r="H5" s="38" t="n">
        <x:v>0.05</x:v>
      </x:c>
      <x:c r="I5" s="82" t="n">
        <x:f>B5*D5-B5*SUM(E5:H5)</x:f>
        <x:v>-12000000</x:v>
      </x:c>
      <x:c r="J5" s="83" t="n">
        <x:f>I5/B5</x:f>
        <x:v>-0.02</x:v>
      </x:c>
      <x:c r="K5" s="28" t="n">
        <x:f>Inputs!C17*C5</x:f>
        <x:v>900000</x:v>
      </x:c>
      <x:c r="L5" s="84" t="n">
        <x:f>B5/K5/12</x:f>
        <x:v>55.55555555555555</x:v>
      </x:c>
      <x:c r="M5" s="10" t="str">
        <x:f>IF(J5&lt;0,"STOP",IF(J5&lt;0.1,"RECHECK","GO"))</x:f>
        <x:v>STOP</x:v>
      </x:c>
    </x:row>
    <x:row r="6" ht="15" hidden="0" customHeight="1">
      <x:c r="A6" s="10" t="str">
        <x:v>BASE</x:v>
      </x:c>
      <x:c r="B6" s="39" t="n">
        <x:v>700000000</x:v>
      </x:c>
      <x:c r="C6" s="38" t="n">
        <x:v>0.04</x:v>
      </x:c>
      <x:c r="D6" s="38" t="n">
        <x:v>0.6</x:v>
      </x:c>
      <x:c r="E6" s="38" t="n">
        <x:v>0.14</x:v>
      </x:c>
      <x:c r="F6" s="38" t="n">
        <x:v>0.18</x:v>
      </x:c>
      <x:c r="G6" s="38" t="n">
        <x:v>0.1</x:v>
      </x:c>
      <x:c r="H6" s="38" t="n">
        <x:v>0.04</x:v>
      </x:c>
      <x:c r="I6" s="82" t="n">
        <x:f>B6*D6-B6*SUM(E6:H6)</x:f>
        <x:v>98000000</x:v>
      </x:c>
      <x:c r="J6" s="83" t="n">
        <x:f>I6/B6</x:f>
        <x:v>0.14</x:v>
      </x:c>
      <x:c r="K6" s="28" t="n">
        <x:f>Inputs!C17*C6</x:f>
        <x:v>1200000</x:v>
      </x:c>
      <x:c r="L6" s="84" t="n">
        <x:f>B6/K6/12</x:f>
        <x:v>48.611111111111114</x:v>
      </x:c>
      <x:c r="M6" s="10" t="str">
        <x:f>IF(J6&lt;0,"STOP",IF(J6&lt;0.1,"RECHECK","GO"))</x:f>
        <x:v>GO</x:v>
      </x:c>
    </x:row>
    <x:row r="7" ht="15" hidden="0" customHeight="1">
      <x:c r="A7" s="10" t="str">
        <x:v>STRONG</x:v>
      </x:c>
      <x:c r="B7" s="39" t="n">
        <x:v>900000000</x:v>
      </x:c>
      <x:c r="C7" s="38" t="n">
        <x:v>0.06</x:v>
      </x:c>
      <x:c r="D7" s="38" t="n">
        <x:v>0.7</x:v>
      </x:c>
      <x:c r="E7" s="38" t="n">
        <x:v>0.12</x:v>
      </x:c>
      <x:c r="F7" s="38" t="n">
        <x:v>0.17</x:v>
      </x:c>
      <x:c r="G7" s="38" t="n">
        <x:v>0.09</x:v>
      </x:c>
      <x:c r="H7" s="38" t="n">
        <x:v>0.03</x:v>
      </x:c>
      <x:c r="I7" s="82" t="n">
        <x:f>B7*D7-B7*SUM(E7:H7)</x:f>
        <x:v>261000000</x:v>
      </x:c>
      <x:c r="J7" s="83" t="n">
        <x:f>I7/B7</x:f>
        <x:v>0.29</x:v>
      </x:c>
      <x:c r="K7" s="28" t="n">
        <x:f>Inputs!C17*C7</x:f>
        <x:v>1800000</x:v>
      </x:c>
      <x:c r="L7" s="84" t="n">
        <x:f>B7/K7/12</x:f>
        <x:v>41.666666666666664</x:v>
      </x:c>
      <x:c r="M7" s="10" t="str">
        <x:f>IF(J7&lt;0,"STOP",IF(J7&lt;0.1,"RECHECK","GO"))</x:f>
        <x:v>GO</x:v>
      </x:c>
    </x:row>
    <x:row r="8"/>
    <x:row r="9"/>
    <x:row r="10"/>
    <x:row r="11"/>
    <x:row r="12"/>
    <x:row r="13"/>
    <x:row r="14"/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M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</x:cols>
  <x:sheetData>
    <x:row r="1" ht="21.600000381469727" hidden="0" customHeight="1">
      <x:c r="A1" s="2" t="str">
        <x:v>Operating margin sensitivity: gross margin × total opex</x:v>
      </x:c>
      <x:c r="B1" s="2"/>
      <x:c r="C1" s="2"/>
      <x:c r="D1" s="2"/>
      <x:c r="E1" s="2"/>
      <x:c r="F1" s="2"/>
      <x:c r="G1" s="2"/>
    </x:row>
    <x:row r="2"/>
    <x:row r="3" ht="15" hidden="0" customHeight="1">
      <x:c r="A3" s="16" t="str">
        <x:v>Gross margin \ Total opex</x:v>
      </x:c>
      <x:c r="B3" s="16" t="n">
        <x:v>0.3</x:v>
      </x:c>
      <x:c r="C3" s="16" t="n">
        <x:v>0.35</x:v>
      </x:c>
      <x:c r="D3" s="16" t="n">
        <x:v>0.4</x:v>
      </x:c>
      <x:c r="E3" s="16" t="n">
        <x:v>0.45</x:v>
      </x:c>
      <x:c r="F3" s="16" t="n">
        <x:v>0.5</x:v>
      </x:c>
      <x:c r="G3" s="16" t="n">
        <x:v>0.55</x:v>
      </x:c>
    </x:row>
    <x:row r="4" ht="15" hidden="0" customHeight="1">
      <x:c r="A4" s="30" t="n">
        <x:v>0.4</x:v>
      </x:c>
      <x:c r="B4" s="62" t="n">
        <x:f>$A4-B$3</x:f>
        <x:v>0.10000000000000003</x:v>
      </x:c>
      <x:c r="C4" s="62" t="n">
        <x:f>$A4-C$3</x:f>
        <x:v>0.050000000000000044</x:v>
      </x:c>
      <x:c r="D4" s="62" t="n">
        <x:f>$A4-D$3</x:f>
        <x:v>0</x:v>
      </x:c>
      <x:c r="E4" s="62" t="n">
        <x:f>$A4-E$3</x:f>
        <x:v>-0.04999999999999999</x:v>
      </x:c>
      <x:c r="F4" s="62" t="n">
        <x:f>$A4-F$3</x:f>
        <x:v>-0.09999999999999998</x:v>
      </x:c>
      <x:c r="G4" s="62" t="n">
        <x:f>$A4-G$3</x:f>
        <x:v>-0.15000000000000002</x:v>
      </x:c>
    </x:row>
    <x:row r="5" ht="15" hidden="0" customHeight="1">
      <x:c r="A5" s="30" t="n">
        <x:v>0.5</x:v>
      </x:c>
      <x:c r="B5" s="62" t="n">
        <x:f>$A5-B$3</x:f>
        <x:v>0.2</x:v>
      </x:c>
      <x:c r="C5" s="62" t="n">
        <x:f>$A5-C$3</x:f>
        <x:v>0.15000000000000002</x:v>
      </x:c>
      <x:c r="D5" s="62" t="n">
        <x:f>$A5-D$3</x:f>
        <x:v>0.09999999999999998</x:v>
      </x:c>
      <x:c r="E5" s="62" t="n">
        <x:f>$A5-E$3</x:f>
        <x:v>0.04999999999999999</x:v>
      </x:c>
      <x:c r="F5" s="62" t="n">
        <x:f>$A5-F$3</x:f>
        <x:v>0</x:v>
      </x:c>
      <x:c r="G5" s="62" t="n">
        <x:f>$A5-G$3</x:f>
        <x:v>-0.050000000000000044</x:v>
      </x:c>
    </x:row>
    <x:row r="6" ht="15" hidden="0" customHeight="1">
      <x:c r="A6" s="30" t="n">
        <x:v>0.6</x:v>
      </x:c>
      <x:c r="B6" s="62" t="n">
        <x:f>$A6-B$3</x:f>
        <x:v>0.3</x:v>
      </x:c>
      <x:c r="C6" s="62" t="n">
        <x:f>$A6-C$3</x:f>
        <x:v>0.25</x:v>
      </x:c>
      <x:c r="D6" s="62" t="n">
        <x:f>$A6-D$3</x:f>
        <x:v>0.19999999999999996</x:v>
      </x:c>
      <x:c r="E6" s="62" t="n">
        <x:f>$A6-E$3</x:f>
        <x:v>0.14999999999999997</x:v>
      </x:c>
      <x:c r="F6" s="62" t="n">
        <x:f>$A6-F$3</x:f>
        <x:v>0.09999999999999998</x:v>
      </x:c>
      <x:c r="G6" s="62" t="n">
        <x:f>$A6-G$3</x:f>
        <x:v>0.04999999999999993</x:v>
      </x:c>
    </x:row>
    <x:row r="7" ht="15" hidden="0" customHeight="1">
      <x:c r="A7" s="30" t="n">
        <x:v>0.7</x:v>
      </x:c>
      <x:c r="B7" s="62" t="n">
        <x:f>$A7-B$3</x:f>
        <x:v>0.39999999999999997</x:v>
      </x:c>
      <x:c r="C7" s="62" t="n">
        <x:f>$A7-C$3</x:f>
        <x:v>0.35</x:v>
      </x:c>
      <x:c r="D7" s="62" t="n">
        <x:f>$A7-D$3</x:f>
        <x:v>0.29999999999999993</x:v>
      </x:c>
      <x:c r="E7" s="62" t="n">
        <x:f>$A7-E$3</x:f>
        <x:v>0.24999999999999994</x:v>
      </x:c>
      <x:c r="F7" s="62" t="n">
        <x:f>$A7-F$3</x:f>
        <x:v>0.19999999999999996</x:v>
      </x:c>
      <x:c r="G7" s="62" t="n">
        <x:f>$A7-G$3</x:f>
        <x:v>0.1499999999999999</x:v>
      </x:c>
    </x:row>
    <x:row r="8" ht="15" hidden="0" customHeight="1">
      <x:c r="A8" s="30" t="n">
        <x:v>0.8</x:v>
      </x:c>
      <x:c r="B8" s="62" t="n">
        <x:f>$A8-B$3</x:f>
        <x:v>0.5</x:v>
      </x:c>
      <x:c r="C8" s="62" t="n">
        <x:f>$A8-C$3</x:f>
        <x:v>0.45000000000000007</x:v>
      </x:c>
      <x:c r="D8" s="62" t="n">
        <x:f>$A8-D$3</x:f>
        <x:v>0.4</x:v>
      </x:c>
      <x:c r="E8" s="62" t="n">
        <x:f>$A8-E$3</x:f>
        <x:v>0.35000000000000003</x:v>
      </x:c>
      <x:c r="F8" s="62" t="n">
        <x:f>$A8-F$3</x:f>
        <x:v>0.30000000000000004</x:v>
      </x:c>
      <x:c r="G8" s="62" t="n">
        <x:f>$A8-G$3</x:f>
        <x:v>0.25</x:v>
      </x:c>
    </x:row>
    <x:row r="9"/>
    <x:row r="10"/>
    <x:row r="11"/>
    <x:row r="12"/>
    <x:row r="13"/>
    <x:row r="14"/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G1"/>
  </x:mergeCells>
  <x:conditionalFormatting sqref="B4:G8">
    <x:cfRule type="colorScale" priority="1">
      <x:colorScale>
        <x:cfvo type="min"/>
        <x:cfvo type="percentile" val="50"/>
        <x:cfvo type="max"/>
        <x:color rgb="FFF6DDDD"/>
        <x:color rgb="FFFFF2CC"/>
        <x:color rgb="FFDCEFE3"/>
      </x:colorScale>
    </x:cfRule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31" hidden="0" customWidth="1"/>
    <x:col min="4" max="4" width="29" hidden="0" customWidth="1"/>
    <x:col min="5" max="5" width="28" hidden="0" customWidth="1"/>
    <x:col min="6" max="6" width="12" hidden="0" customWidth="1"/>
    <x:col min="7" max="7" width="14" hidden="0" customWidth="1"/>
  </x:cols>
  <x:sheetData>
    <x:row r="1" ht="21.600000381469727" hidden="0" customHeight="1">
      <x:c r="A1" s="2" t="str">
        <x:v>Milestone / diligence tracker</x:v>
      </x:c>
      <x:c r="B1" s="2"/>
      <x:c r="C1" s="2"/>
      <x:c r="D1" s="2"/>
      <x:c r="E1" s="2"/>
      <x:c r="F1" s="2"/>
      <x:c r="G1" s="2"/>
    </x:row>
    <x:row r="2"/>
    <x:row r="3" ht="15" hidden="0" customHeight="1">
      <x:c r="A3" s="16" t="str">
        <x:v>Milestone</x:v>
      </x:c>
      <x:c r="B3" s="16" t="str">
        <x:v>Public signal today</x:v>
      </x:c>
      <x:c r="C3" s="16" t="str">
        <x:v>What is still missing</x:v>
      </x:c>
      <x:c r="D3" s="16" t="str">
        <x:v>Evidence needed</x:v>
      </x:c>
      <x:c r="E3" s="16" t="str">
        <x:v>Risk if absent</x:v>
      </x:c>
      <x:c r="F3" s="16" t="str">
        <x:v>Priority</x:v>
      </x:c>
      <x:c r="G3" s="16" t="str">
        <x:v>Status</x:v>
      </x:c>
    </x:row>
    <x:row r="4" ht="26.399999618530273" hidden="0" customHeight="1">
      <x:c r="A4" s="10" t="str">
        <x:v>Growth quality</x:v>
      </x:c>
      <x:c r="B4" s="10" t="str">
        <x:v>Users and annualized revenue grew sharply</x:v>
      </x:c>
      <x:c r="C4" s="10" t="str">
        <x:v>Recognized revenue, cohorts</x:v>
      </x:c>
      <x:c r="D4" s="10" t="str">
        <x:v>Audited/reliable revenue bridge</x:v>
      </x:c>
      <x:c r="E4" s="10" t="str">
        <x:v>Run-rate optics can overstate quality</x:v>
      </x:c>
      <x:c r="F4" s="10" t="str">
        <x:v>P0</x:v>
      </x:c>
      <x:c r="G4" s="10" t="str">
        <x:v>OPEN</x:v>
      </x:c>
    </x:row>
    <x:row r="5" ht="15" hidden="0" customHeight="1">
      <x:c r="A5" s="10" t="str">
        <x:v>Unit economics</x:v>
      </x:c>
      <x:c r="B5" s="10" t="str">
        <x:v>Credit/usage model is visible</x:v>
      </x:c>
      <x:c r="C5" s="10" t="str">
        <x:v>Compute COGS, gross margin</x:v>
      </x:c>
      <x:c r="D5" s="10" t="str">
        <x:v>Gross margin after compute</x:v>
      </x:c>
      <x:c r="E5" s="10" t="str">
        <x:v>Scale may consume capital</x:v>
      </x:c>
      <x:c r="F5" s="10" t="str">
        <x:v>P0</x:v>
      </x:c>
      <x:c r="G5" s="10" t="str">
        <x:v>OPEN</x:v>
      </x:c>
    </x:row>
    <x:row r="6" ht="15" hidden="0" customHeight="1">
      <x:c r="A6" s="10" t="str">
        <x:v>Retention</x:v>
      </x:c>
      <x:c r="B6" s="10" t="str">
        <x:v>Team/enterprise product exists</x:v>
      </x:c>
      <x:c r="C6" s="10" t="str">
        <x:v>Churn, NRR, expansion</x:v>
      </x:c>
      <x:c r="D6" s="10" t="str">
        <x:v>Cohort retention + NRR</x:v>
      </x:c>
      <x:c r="E6" s="10" t="str">
        <x:v>Wow-use may not recur</x:v>
      </x:c>
      <x:c r="F6" s="10" t="str">
        <x:v>P0</x:v>
      </x:c>
      <x:c r="G6" s="10" t="str">
        <x:v>OPEN</x:v>
      </x:c>
    </x:row>
    <x:row r="7" ht="15" hidden="0" customHeight="1">
      <x:c r="A7" s="10" t="str">
        <x:v>Enterprise</x:v>
      </x:c>
      <x:c r="B7" s="10" t="str">
        <x:v>390 Fortune 500 company claim</x:v>
      </x:c>
      <x:c r="C7" s="10" t="str">
        <x:v>Contract sizes/concentration</x:v>
      </x:c>
      <x:c r="D7" s="10" t="str">
        <x:v>Enterprise ARR mix</x:v>
      </x:c>
      <x:c r="E7" s="10" t="str">
        <x:v>Narrative stronger than economics</x:v>
      </x:c>
      <x:c r="F7" s="10" t="str">
        <x:v>P1</x:v>
      </x:c>
      <x:c r="G7" s="10" t="str">
        <x:v>PARTIAL</x:v>
      </x:c>
    </x:row>
    <x:row r="8" ht="15" hidden="0" customHeight="1">
      <x:c r="A8" s="10" t="str">
        <x:v>Moat</x:v>
      </x:c>
      <x:c r="B8" s="10" t="str">
        <x:v>Workflow, admin, integration layers</x:v>
      </x:c>
      <x:c r="C8" s="10" t="str">
        <x:v>Switching costs vs model quality</x:v>
      </x:c>
      <x:c r="D8" s="10" t="str">
        <x:v>Workflow usage + integration depth</x:v>
      </x:c>
      <x:c r="E8" s="10" t="str">
        <x:v>Commoditization</x:v>
      </x:c>
      <x:c r="F8" s="10" t="str">
        <x:v>P1</x:v>
      </x:c>
      <x:c r="G8" s="10" t="str">
        <x:v>PARTIAL</x:v>
      </x:c>
    </x:row>
    <x:row r="9" ht="15" hidden="0" customHeight="1">
      <x:c r="A9" s="10" t="str">
        <x:v>Runway</x:v>
      </x:c>
      <x:c r="B9" s="10" t="str">
        <x:v>$400m new round</x:v>
      </x:c>
      <x:c r="C9" s="10" t="str">
        <x:v>Cash balance/burn</x:v>
      </x:c>
      <x:c r="D9" s="10" t="str">
        <x:v>Cash flow + capex</x:v>
      </x:c>
      <x:c r="E9" s="10" t="str">
        <x:v>Compute squeeze</x:v>
      </x:c>
      <x:c r="F9" s="10" t="str">
        <x:v>P1</x:v>
      </x:c>
      <x:c r="G9" s="10" t="str">
        <x:v>OPEN</x:v>
      </x:c>
    </x:row>
    <x:row r="10" ht="15" hidden="0" customHeight="1">
      <x:c r="A10" s="10" t="str">
        <x:v>Safety/IP</x:v>
      </x:c>
      <x:c r="B10" s="10" t="str">
        <x:v>Enterprise controls advertised</x:v>
      </x:c>
      <x:c r="C10" s="10" t="str">
        <x:v>Incident/takedown data</x:v>
      </x:c>
      <x:c r="D10" s="10" t="str">
        <x:v>Claims + policy data</x:v>
      </x:c>
      <x:c r="E10" s="10" t="str">
        <x:v>Regulatory/legal drag</x:v>
      </x:c>
      <x:c r="F10" s="10" t="str">
        <x:v>P2</x:v>
      </x:c>
      <x:c r="G10" s="10" t="str">
        <x:v>OPEN</x:v>
      </x:c>
    </x:row>
    <x:row r="11"/>
    <x:row r="12"/>
    <x:row r="13"/>
    <x:row r="14"/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0" hidden="0" customWidth="1"/>
    <x:col min="3" max="3" width="17" hidden="0" customWidth="1"/>
    <x:col min="4" max="4" width="26" hidden="0" customWidth="1"/>
    <x:col min="5" max="5" width="24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1.600000381469727" hidden="0" customHeight="1">
      <x:c r="A1" s="2" t="str">
        <x:v>Higgsfield — startup dashboard</x:v>
      </x:c>
      <x:c r="B1" s="2"/>
      <x:c r="C1" s="2"/>
      <x:c r="D1" s="2"/>
      <x:c r="E1" s="2"/>
      <x:c r="F1" s="2"/>
      <x:c r="G1" s="2"/>
      <x:c r="H1" s="2"/>
    </x:row>
    <x:row r="2"/>
    <x:row r="3" ht="15" hidden="0" customHeight="1">
      <x:c r="A3" s="16" t="str">
        <x:v>PUBLIC SIGNALS</x:v>
      </x:c>
      <x:c r="B3" s="16"/>
      <x:c r="C3" s="16"/>
      <x:c r="D3" s="16"/>
      <x:c r="E3" s="16" t="str">
        <x:v>ANALYTICAL VIEW</x:v>
      </x:c>
      <x:c r="F3" s="16"/>
      <x:c r="G3" s="16"/>
      <x:c r="H3" s="16"/>
    </x:row>
    <x:row r="4" ht="21.600000381469727" hidden="0" customHeight="1">
      <x:c r="A4" s="10" t="str">
        <x:v>Latest valuation</x:v>
      </x:c>
      <x:c r="B4" s="42" t="n">
        <x:f>Inputs!C15</x:f>
        <x:v>5400000000</x:v>
      </x:c>
      <x:c r="C4" s="10" t="str">
        <x:v>USD</x:v>
      </x:c>
      <x:c r="D4" s="10" t="str">
        <x:v>17.08.2026</x:v>
      </x:c>
      <x:c r="E4" s="106" t="str">
        <x:v>WATCH / STRONG SIGNAL</x:v>
      </x:c>
      <x:c r="F4" s="106"/>
      <x:c r="G4" s="106"/>
      <x:c r="H4" s="106"/>
    </x:row>
    <x:row r="5" ht="15" hidden="0" customHeight="1">
      <x:c r="A5" s="10" t="str">
        <x:v>Latest round</x:v>
      </x:c>
      <x:c r="B5" s="42" t="n">
        <x:f>Inputs!C16</x:f>
        <x:v>400000000</x:v>
      </x:c>
      <x:c r="C5" s="10" t="str">
        <x:v>USD</x:v>
      </x:c>
      <x:c r="D5" s="10" t="str">
        <x:v>Series B</x:v>
      </x:c>
      <x:c r="E5" s="10"/>
      <x:c r="F5" s="10"/>
      <x:c r="G5" s="10"/>
      <x:c r="H5" s="10"/>
    </x:row>
    <x:row r="6" ht="15" hidden="0" customHeight="1">
      <x:c r="A6" s="10" t="str">
        <x:v>Annualized revenue</x:v>
      </x:c>
      <x:c r="B6" s="42" t="n">
        <x:f>Inputs!C14</x:f>
        <x:v>700000000</x:v>
      </x:c>
      <x:c r="C6" s="10" t="str">
        <x:v>USD/year</x:v>
      </x:c>
      <x:c r="D6" s="10" t="str">
        <x:v>Company-reported</x:v>
      </x:c>
      <x:c r="E6" s="16" t="str">
        <x:v>Контроль</x:v>
      </x:c>
      <x:c r="F6" s="16" t="str">
        <x:v>Статус</x:v>
      </x:c>
      <x:c r="G6" s="10"/>
      <x:c r="H6" s="10"/>
    </x:row>
    <x:row r="7" ht="15" hidden="0" customHeight="1">
      <x:c r="A7" s="10" t="str">
        <x:v>Users</x:v>
      </x:c>
      <x:c r="B7" s="88" t="n">
        <x:f>Inputs!C17</x:f>
        <x:v>30000000</x:v>
      </x:c>
      <x:c r="C7" s="10" t="str">
        <x:v>users</x:v>
      </x:c>
      <x:c r="D7" s="10" t="str">
        <x:v>Company-reported</x:v>
      </x:c>
      <x:c r="E7" s="10" t="str">
        <x:v>Growth signal</x:v>
      </x:c>
      <x:c r="F7" s="10" t="str">
        <x:v>STRONG</x:v>
      </x:c>
      <x:c r="G7" s="10"/>
      <x:c r="H7" s="10"/>
    </x:row>
    <x:row r="8" ht="15" hidden="0" customHeight="1">
      <x:c r="A8" s="10" t="str">
        <x:v>Jan→Aug revenue multiple</x:v>
      </x:c>
      <x:c r="B8" s="107" t="n">
        <x:f>GrowthBridge!E5</x:f>
        <x:v>3.5</x:v>
      </x:c>
      <x:c r="C8" s="10" t="str">
        <x:v>x</x:v>
      </x:c>
      <x:c r="D8" s="10" t="str">
        <x:v>~7 months</x:v>
      </x:c>
      <x:c r="E8" s="10" t="str">
        <x:v>Quality of revenue</x:v>
      </x:c>
      <x:c r="F8" s="10" t="str">
        <x:v>OPEN</x:v>
      </x:c>
      <x:c r="G8" s="10"/>
      <x:c r="H8" s="10"/>
    </x:row>
    <x:row r="9" ht="15" hidden="0" customHeight="1">
      <x:c r="A9" s="10" t="str">
        <x:v>Jan→Aug user multiple</x:v>
      </x:c>
      <x:c r="B9" s="107" t="n">
        <x:f>GrowthBridge!E4</x:f>
        <x:v>2</x:v>
      </x:c>
      <x:c r="C9" s="10" t="str">
        <x:v>x</x:v>
      </x:c>
      <x:c r="D9" s="10" t="str">
        <x:v>~7 months</x:v>
      </x:c>
      <x:c r="E9" s="10" t="str">
        <x:v>Gross margin after compute</x:v>
      </x:c>
      <x:c r="F9" s="10" t="str">
        <x:v>OPEN</x:v>
      </x:c>
      <x:c r="G9" s="10"/>
      <x:c r="H9" s="10"/>
    </x:row>
    <x:row r="10" ht="15" hidden="0" customHeight="1">
      <x:c r="A10" s="10" t="str">
        <x:v>Valuation / annualized revenue</x:v>
      </x:c>
      <x:c r="B10" s="107" t="n">
        <x:f>Inputs!C15/Inputs!C14</x:f>
        <x:v>7.714285714285714</x:v>
      </x:c>
      <x:c r="C10" s="10" t="str">
        <x:v>x</x:v>
      </x:c>
      <x:c r="D10" s="10" t="str">
        <x:v>Headline multiple</x:v>
      </x:c>
      <x:c r="E10" s="10" t="str">
        <x:v>Retention / NRR</x:v>
      </x:c>
      <x:c r="F10" s="10" t="str">
        <x:v>OPEN</x:v>
      </x:c>
      <x:c r="G10" s="10"/>
      <x:c r="H10" s="10"/>
    </x:row>
    <x:row r="11" ht="15" hidden="0" customHeight="1">
      <x:c r="A11" s="10" t="str">
        <x:v>Revenue proxy / registered user</x:v>
      </x:c>
      <x:c r="B11" s="108" t="n">
        <x:f>Inputs!C14/Inputs!C17</x:f>
        <x:v>23.333333333333332</x:v>
      </x:c>
      <x:c r="C11" s="10" t="str">
        <x:v>USD/year</x:v>
      </x:c>
      <x:c r="D11" s="10" t="str">
        <x:v>Not paid ARPU</x:v>
      </x:c>
      <x:c r="E11" s="10" t="str">
        <x:v>Workflow moat</x:v>
      </x:c>
      <x:c r="F11" s="10" t="str">
        <x:v>PARTIAL</x:v>
      </x:c>
      <x:c r="G11" s="10"/>
      <x:c r="H11" s="10"/>
    </x:row>
    <x:row r="12" ht="15" hidden="0" customHeight="1">
      <x:c r="A12" s="10"/>
      <x:c r="B12" s="10"/>
      <x:c r="C12" s="10"/>
      <x:c r="D12" s="10"/>
      <x:c r="E12" s="10"/>
      <x:c r="F12" s="10"/>
      <x:c r="G12" s="10"/>
      <x:c r="H12" s="10"/>
    </x:row>
    <x:row r="13" ht="15" hidden="0" customHeight="1">
      <x:c r="A13" s="10"/>
      <x:c r="B13" s="10"/>
      <x:c r="C13" s="10"/>
      <x:c r="D13" s="10"/>
      <x:c r="E13" s="102" t="str">
        <x:v>Вывод: публичные данные показывают экстремально сильный рост и успешный enterprise narrative. Но главный вопрос остаётся открытым: сколько gross margin остаётся после compute, какова доля платящих, retention/NRR и насколько workflow удерживает клиента при улучшении базовых моделей конкурентов. Правильный статус — WATCH, а не «доказанная машина прибыли».</x:v>
      </x:c>
      <x:c r="F13" s="102"/>
      <x:c r="G13" s="102"/>
      <x:c r="H13" s="102"/>
    </x:row>
    <x:row r="14" ht="15" hidden="0" customHeight="1">
      <x:c r="A14" s="10"/>
      <x:c r="B14" s="10"/>
      <x:c r="C14" s="10"/>
      <x:c r="D14" s="10"/>
      <x:c r="E14" s="102"/>
      <x:c r="F14" s="102"/>
      <x:c r="G14" s="102"/>
      <x:c r="H14" s="102"/>
    </x:row>
    <x:row r="15" ht="15" hidden="0" customHeight="1">
      <x:c r="A15" s="10"/>
      <x:c r="B15" s="10"/>
      <x:c r="C15" s="10"/>
      <x:c r="D15" s="10"/>
      <x:c r="E15" s="102"/>
      <x:c r="F15" s="102"/>
      <x:c r="G15" s="102"/>
      <x:c r="H15" s="102"/>
    </x:row>
    <x:row r="16" ht="15" hidden="0" customHeight="1">
      <x:c r="A16" s="10"/>
      <x:c r="B16" s="10"/>
      <x:c r="C16" s="10"/>
      <x:c r="D16" s="10"/>
      <x:c r="E16" s="102"/>
      <x:c r="F16" s="102"/>
      <x:c r="G16" s="102"/>
      <x:c r="H16" s="102"/>
    </x:row>
    <x:row r="17" ht="15" hidden="0" customHeight="1">
      <x:c r="A17" s="10"/>
      <x:c r="B17" s="10"/>
      <x:c r="C17" s="10"/>
      <x:c r="D17" s="10"/>
      <x:c r="E17" s="102"/>
      <x:c r="F17" s="102"/>
      <x:c r="G17" s="102"/>
      <x:c r="H17" s="102"/>
    </x:row>
    <x:row r="18" ht="15" hidden="0" customHeight="1">
      <x:c r="A18" s="10"/>
      <x:c r="B18" s="10"/>
      <x:c r="C18" s="10"/>
      <x:c r="D18" s="10"/>
      <x:c r="E18" s="102"/>
      <x:c r="F18" s="102"/>
      <x:c r="G18" s="102"/>
      <x:c r="H18" s="102"/>
    </x:row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H1"/>
    <x:mergeCell ref="A3:D3"/>
    <x:mergeCell ref="E3:H3"/>
    <x:mergeCell ref="E4:H4"/>
    <x:mergeCell ref="E13:H18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48" hidden="0" customWidth="1"/>
    <x:col min="4" max="4" width="70" hidden="0" customWidth="1"/>
    <x:col min="5" max="5" width="36" hidden="0" customWidth="1"/>
  </x:cols>
  <x:sheetData>
    <x:row r="1" ht="21.600000381469727" hidden="0" customHeight="1">
      <x:c r="A1" s="2" t="str">
        <x:v>Sources · fact-check 25.08.2026</x:v>
      </x:c>
      <x:c r="B1" s="2"/>
      <x:c r="C1" s="2"/>
      <x:c r="D1" s="2"/>
      <x:c r="E1" s="2"/>
    </x:row>
    <x:row r="2"/>
    <x:row r="3" ht="15" hidden="0" customHeight="1">
      <x:c r="A3" s="16" t="str">
        <x:v>Источник</x:v>
      </x:c>
      <x:c r="B3" s="16" t="str">
        <x:v>Дата</x:v>
      </x:c>
      <x:c r="C3" s="16" t="str">
        <x:v>Что подтверждает</x:v>
      </x:c>
      <x:c r="D3" s="16" t="str">
        <x:v>URL</x:v>
      </x:c>
      <x:c r="E3" s="16" t="str">
        <x:v>Ограничение</x:v>
      </x:c>
    </x:row>
    <x:row r="4" ht="26.399999618530273" hidden="0" customHeight="1">
      <x:c r="A4" s="10" t="str">
        <x:v>Reuters</x:v>
      </x:c>
      <x:c r="B4" s="10" t="str">
        <x:v>15.01.2026</x:v>
      </x:c>
      <x:c r="C4" s="10" t="str">
        <x:v>15m users; $200m annualized run rate; valuation &gt;$1.3bn; 85% social media marketers; browser launch March 2025</x:v>
      </x:c>
      <x:c r="D4" s="10" t="str">
        <x:v>https://www.reuters.com/business/media-telecom/ai-video-startup-higgsfield-hits-13-billion-valuation-with-latest-funding-2026-01-15/</x:v>
      </x:c>
      <x:c r="E4" s="10" t="str">
        <x:v>Company-reported metrics; run rate ≠ recognized revenue</x:v>
      </x:c>
    </x:row>
    <x:row r="5" ht="26.399999618530273" hidden="0" customHeight="1">
      <x:c r="A5" s="10" t="str">
        <x:v>Reuters</x:v>
      </x:c>
      <x:c r="B5" s="10" t="str">
        <x:v>17.08.2026</x:v>
      </x:c>
      <x:c r="C5" s="10" t="str">
        <x:v>$400m Series B; $5.4bn valuation</x:v>
      </x:c>
      <x:c r="D5" s="10" t="str">
        <x:v>https://www.reuters.com/business/media-telecom/higgsfields-valuation-soars-fourfold-54-billion-six-months-ai-content-demand-2026-08-17/</x:v>
      </x:c>
      <x:c r="E5" s="10" t="str">
        <x:v>Funding/valuation headline</x:v>
      </x:c>
    </x:row>
    <x:row r="6" ht="26.399999618530273" hidden="0" customHeight="1">
      <x:c r="A6" s="10" t="str">
        <x:v>TechCrunch</x:v>
      </x:c>
      <x:c r="B6" s="10" t="str">
        <x:v>17.08.2026</x:v>
      </x:c>
      <x:c r="C6" s="10" t="str">
        <x:v>$700m annualized revenue; 30m users; 390 Fortune 500; compute intensity</x:v>
      </x:c>
      <x:c r="D6" s="10" t="str">
        <x:v>https://techcrunch.com/2026/08/17/higgsfield-raises-400m-series-b-quadrupling-its-valuation-in-8-months-to-5-4b/</x:v>
      </x:c>
      <x:c r="E6" s="10" t="str">
        <x:v>Company claims reported by publication</x:v>
      </x:c>
    </x:row>
    <x:row r="7" ht="26.399999618530273" hidden="0" customHeight="1">
      <x:c r="A7" s="10" t="str">
        <x:v>TechCrunch</x:v>
      </x:c>
      <x:c r="B7" s="10" t="str">
        <x:v>03.04.2024</x:v>
      </x:c>
      <x:c r="C7" s="10" t="str">
        <x:v>Founders; Diffuse; mobile-first / social-first wedge</x:v>
      </x:c>
      <x:c r="D7" s="10" t="str">
        <x:v>https://techcrunch.com/2024/04/03/former-snap-ai-chief-launches-higgsfield-to-take-on-openais-sora-video-generator/</x:v>
      </x:c>
      <x:c r="E7" s="10" t="str">
        <x:v>Early product history</x:v>
      </x:c>
    </x:row>
    <x:row r="8" ht="15" hidden="0" customHeight="1">
      <x:c r="A8" s="10" t="str">
        <x:v>Higgsfield Help</x:v>
      </x:c>
      <x:c r="B8" s="10" t="str">
        <x:v>02.08.2026</x:v>
      </x:c>
      <x:c r="C8" s="10" t="str">
        <x:v>Team up to 9; Scale up to 15; business plan features</x:v>
      </x:c>
      <x:c r="D8" s="10" t="str">
        <x:v>https://higgsfield.ai/creator-hub/help-center/business/team-and-business-higgsfield</x:v>
      </x:c>
      <x:c r="E8" s="10" t="str">
        <x:v>Official product docs</x:v>
      </x:c>
    </x:row>
    <x:row r="9" ht="26.399999618530273" hidden="0" customHeight="1">
      <x:c r="A9" s="10" t="str">
        <x:v>Higgsfield Blog/Help</x:v>
      </x:c>
      <x:c r="B9" s="10" t="str">
        <x:v>Aug 2026</x:v>
      </x:c>
      <x:c r="C9" s="10" t="str">
        <x:v>Team 1,000 credits/seat; Scale 2,500; parallel generation/admin differences</x:v>
      </x:c>
      <x:c r="D9" s="10" t="str">
        <x:v>https://higgsfield.ai/blog/how-studios-scale-ai-video-production</x:v>
      </x:c>
      <x:c r="E9" s="10" t="str">
        <x:v>Official company content</x:v>
      </x:c>
    </x:row>
    <x:row r="10" ht="15" hidden="0" customHeight="1">
      <x:c r="A10" s="10" t="str">
        <x:v>Higgsfield Help</x:v>
      </x:c>
      <x:c r="B10" s="10" t="str">
        <x:v>03.08.2026</x:v>
      </x:c>
      <x:c r="C10" s="10" t="str">
        <x:v>Credits logic and reset</x:v>
      </x:c>
      <x:c r="D10" s="10" t="str">
        <x:v>https://higgsfield.ai/creator-hub/help-center/credits/how-do-credits-work</x:v>
      </x:c>
      <x:c r="E10" s="10" t="str">
        <x:v>Official product docs</x:v>
      </x:c>
    </x:row>
    <x:row r="11" ht="15" hidden="0" customHeight="1">
      <x:c r="A11" s="10" t="str">
        <x:v>Higgsfield Help</x:v>
      </x:c>
      <x:c r="B11" s="10" t="str">
        <x:v>03.08.2026</x:v>
      </x:c>
      <x:c r="C11" s="10" t="str">
        <x:v>Credit packs; 90-day validity</x:v>
      </x:c>
      <x:c r="D11" s="10" t="str">
        <x:v>https://higgsfield.ai/creator-hub/help-center/credits/how-credit-packs-work</x:v>
      </x:c>
      <x:c r="E11" s="10" t="str">
        <x:v>Official product docs</x:v>
      </x:c>
    </x:row>
    <x:row r="12" ht="26.399999618530273" hidden="0" customHeight="1">
      <x:c r="A12" s="10" t="str">
        <x:v>Higgsfield Enterprise</x:v>
      </x:c>
      <x:c r="B12" s="10" t="str">
        <x:v>2026</x:v>
      </x:c>
      <x:c r="C12" s="10" t="str">
        <x:v>50+ models, SSO/RBAC, no-train, indemnification, dedicated capacity</x:v>
      </x:c>
      <x:c r="D12" s="10" t="str">
        <x:v>https://higgsfield.ai/enterprise</x:v>
      </x:c>
      <x:c r="E12" s="10" t="str">
        <x:v>Commercial product claims</x:v>
      </x:c>
    </x:row>
    <x:row r="13" ht="15" hidden="0" customHeight="1">
      <x:c r="A13" s="10" t="str">
        <x:v>OneLittleWeb</x:v>
      </x:c>
      <x:c r="B13" s="10" t="str">
        <x:v>2026</x:v>
      </x:c>
      <x:c r="C13" s="10" t="str">
        <x:v>310.5m web visits May 2025-Apr 2026; 12.13% share; +790.6%</x:v>
      </x:c>
      <x:c r="D13" s="10" t="str">
        <x:v>https://s3.amazonaws.com/media.mediapost.com/uploads/2026_AI_tools.pdf</x:v>
      </x:c>
      <x:c r="E13" s="10" t="str">
        <x:v>Third-party web traffic; not users or revenue</x:v>
      </x:c>
    </x:row>
    <x:row r="14" ht="26.399999618530273" hidden="0" customHeight="1">
      <x:c r="A14" s="10" t="str">
        <x:v>TechCrunch</x:v>
      </x:c>
      <x:c r="B14" s="10" t="str">
        <x:v>10.02.2026</x:v>
      </x:c>
      <x:c r="C14" s="10" t="str">
        <x:v>Runway $315m round, $5.3bn valuation</x:v>
      </x:c>
      <x:c r="D14" s="10" t="str">
        <x:v>https://techcrunch.com/2026/02/10/ai-video-startup-runway-raises-315m-at-5-3b-valuation-eyes-more-capable-world-models/</x:v>
      </x:c>
      <x:c r="E14" s="10" t="str">
        <x:v>Competitive context</x:v>
      </x:c>
    </x:row>
    <x:row r="15" ht="15" hidden="0" customHeight="1">
      <x:c r="A15" s="10" t="str">
        <x:v>TechCrunch</x:v>
      </x:c>
      <x:c r="B15" s="10" t="str">
        <x:v>26.01.2026</x:v>
      </x:c>
      <x:c r="C15" s="10" t="str">
        <x:v>Synthesia $4bn valuation; &gt;$100m ARR reached Apr 2025</x:v>
      </x:c>
      <x:c r="D15" s="10" t="str">
        <x:v>https://techcrunch.com/2026/01/26/synthesia-hits-4b-valuation-lets-employees-cash-in/</x:v>
      </x:c>
      <x:c r="E15" s="10" t="str">
        <x:v>Competitive context</x:v>
      </x:c>
    </x:row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E1"/>
  </x:mergeCells>
  <x:pageMargins left="0.7" right="0.7" top="0.75" bottom="0.75" header="0.3" footer="0.3"/>
</x:worksheet>
</file>