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1e94cef12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a2bad375d6c3474d"/>
    <x:sheet xmlns:r="http://schemas.openxmlformats.org/officeDocument/2006/relationships" name="CaseFacts" sheetId="2" r:id="R03f94cb117e74aba"/>
    <x:sheet xmlns:r="http://schemas.openxmlformats.org/officeDocument/2006/relationships" name="FinancialTrend" sheetId="3" r:id="Rae8aa3af40d548fe"/>
    <x:sheet xmlns:r="http://schemas.openxmlformats.org/officeDocument/2006/relationships" name="StoreFootprint" sheetId="4" r:id="Rc159a551a5f74867"/>
    <x:sheet xmlns:r="http://schemas.openxmlformats.org/officeDocument/2006/relationships" name="DebtLegacy" sheetId="5" r:id="Re22f03ed6fcf48b7"/>
    <x:sheet xmlns:r="http://schemas.openxmlformats.org/officeDocument/2006/relationships" name="ScenarioInputs" sheetId="6" r:id="Re103db5e875e4cb1"/>
    <x:sheet xmlns:r="http://schemas.openxmlformats.org/officeDocument/2006/relationships" name="StoreStressTest" sheetId="7" r:id="Rf780fd17cd134e0e"/>
    <x:sheet xmlns:r="http://schemas.openxmlformats.org/officeDocument/2006/relationships" name="EarlySignals" sheetId="8" r:id="Re82efe74ad5142e4"/>
    <x:sheet xmlns:r="http://schemas.openxmlformats.org/officeDocument/2006/relationships" name="DecisionMatrix" sheetId="9" r:id="R9ff61fe2166c43ab"/>
    <x:sheet xmlns:r="http://schemas.openxmlformats.org/officeDocument/2006/relationships" name="Dashboard" sheetId="10" r:id="R3fae42b88d2c407a"/>
    <x:sheet xmlns:r="http://schemas.openxmlformats.org/officeDocument/2006/relationships" name="Sources" sheetId="11" r:id="R1aa17bf293b84f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"/>
    <x:numFmt numFmtId="201" formatCode="0.0%;[Red](0.0%);-"/>
    <x:numFmt numFmtId="202" formatCode="0.0;[Red](0.0);-"/>
    <x:numFmt numFmtId="203" formatCode="0.0 &quot;млн ₽&quot;"/>
    <x:numFmt numFmtId="204" formatCode="₽#,##0;[Red](₽#,##0);-"/>
    <x:numFmt numFmtId="205" formatCode="#,##0;[Red](#,##0);-"/>
  </x:numFmts>
  <x:fonts count="6">
    <x:font>
      <x:sz val="11"/>
      <x:name val="Carlito"/>
    </x:font>
    <x:font>
      <x:b/>
      <x:sz val="18"/>
      <x:color rgb="FF13263A"/>
      <x:name val="Carlito"/>
    </x:font>
    <x:font>
      <x:b/>
      <x:sz val="11"/>
      <x:color rgb="FF13263A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b/>
      <x:sz val="11"/>
      <x:color rgb="FF5B4A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E8EEF4"/>
      </x:patternFill>
    </x:fill>
    <x:fill>
      <x:patternFill patternType="solid">
        <x:fgColor rgb="FF13263A"/>
      </x:patternFill>
    </x:fill>
    <x:fill>
      <x:patternFill patternType="solid">
        <x:fgColor rgb="FFF6DDDD"/>
      </x:patternFill>
    </x:fill>
    <x:fill>
      <x:patternFill patternType="solid">
        <x:fgColor rgb="FFFFF2CC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0" fillId="2" borderId="1" xfId="0" applyNumberFormat="1" applyFont="1" applyFill="1" applyBorder="1"/>
    <x:xf numFmtId="0" fontId="2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0" fillId="0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1" fontId="4" fillId="0" borderId="0" xfId="0" applyNumberFormat="1" applyFont="1" applyFill="1" applyBorder="1"/>
    <x:xf numFmtId="201" fontId="4" fillId="0" borderId="1" xfId="0" applyNumberFormat="1" applyFont="1" applyFill="1" applyBorder="1"/>
    <x:xf numFmtId="204" fontId="4" fillId="0" borderId="0" xfId="0" applyNumberFormat="1" applyFont="1" applyFill="1" applyBorder="1"/>
    <x:xf numFmtId="204" fontId="4" fillId="0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204" fontId="4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204" fontId="4" fillId="0" borderId="1" xfId="0" applyNumberFormat="1" applyFont="1" applyFill="1" applyBorder="1" applyAlignment="1">
      <x:alignment wrapText="1"/>
    </x:xf>
    <x:xf numFmtId="201" fontId="4" fillId="0" borderId="1" xfId="0" applyNumberFormat="1" applyFont="1" applyFill="1" applyBorder="1" applyAlignment="1">
      <x:alignment wrapText="1"/>
    </x:xf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4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4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e10cd906e4b9e" /><Relationship Type="http://schemas.openxmlformats.org/officeDocument/2006/relationships/theme" Target="/xl/theme/theme1.xml" Id="R97b03688c9934ce1" /><Relationship Type="http://schemas.openxmlformats.org/officeDocument/2006/relationships/sharedStrings" Target="/xl/sharedStrings.xml" Id="Rbac8856687704639" /><Relationship Type="http://schemas.openxmlformats.org/officeDocument/2006/relationships/worksheet" Target="/xl/worksheets/sheet1.xml" Id="Ra2bad375d6c3474d" /><Relationship Type="http://schemas.openxmlformats.org/officeDocument/2006/relationships/worksheet" Target="/xl/worksheets/sheet2.xml" Id="R03f94cb117e74aba" /><Relationship Type="http://schemas.openxmlformats.org/officeDocument/2006/relationships/worksheet" Target="/xl/worksheets/sheet3.xml" Id="Rae8aa3af40d548fe" /><Relationship Type="http://schemas.openxmlformats.org/officeDocument/2006/relationships/worksheet" Target="/xl/worksheets/sheet4.xml" Id="Rc159a551a5f74867" /><Relationship Type="http://schemas.openxmlformats.org/officeDocument/2006/relationships/worksheet" Target="/xl/worksheets/sheet5.xml" Id="Re22f03ed6fcf48b7" /><Relationship Type="http://schemas.openxmlformats.org/officeDocument/2006/relationships/worksheet" Target="/xl/worksheets/sheet6.xml" Id="Re103db5e875e4cb1" /><Relationship Type="http://schemas.openxmlformats.org/officeDocument/2006/relationships/worksheet" Target="/xl/worksheets/sheet7.xml" Id="Rf780fd17cd134e0e" /><Relationship Type="http://schemas.openxmlformats.org/officeDocument/2006/relationships/worksheet" Target="/xl/worksheets/sheet8.xml" Id="Re82efe74ad5142e4" /><Relationship Type="http://schemas.openxmlformats.org/officeDocument/2006/relationships/worksheet" Target="/xl/worksheets/sheet9.xml" Id="R9ff61fe2166c43ab" /><Relationship Type="http://schemas.openxmlformats.org/officeDocument/2006/relationships/worksheet" Target="/xl/worksheets/sheet10.xml" Id="R3fae42b88d2c407a" /><Relationship Type="http://schemas.openxmlformats.org/officeDocument/2006/relationships/worksheet" Target="/xl/worksheets/sheet11.xml" Id="R1aa17bf293b84f2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11973454d6e423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5b1c67d5cf4a431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Выручка, млн ₽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Выручка, млн ₽</c:v>
          </c:tx>
          <c:marker>
            <c:symbol val="none"/>
          </c:marker>
          <c:cat>
            <c:strRef>
              <c:f>'FinancialTrend'!$A$4:$A$10</c:f>
              <c:strCache>
                <c:ptCount val="0"/>
              </c:strCache>
            </c:strRef>
          </c:cat>
          <c:val>
            <c:numRef>
              <c:f>'FinancialTrend'!$B$4:$B$10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Количество магазинов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Магазины</c:v>
          </c:tx>
          <c:marker>
            <c:symbol val="none"/>
          </c:marker>
          <c:cat>
            <c:strRef>
              <c:f>'StoreFootprint'!$A$4:$A$8</c:f>
              <c:strCache>
                <c:ptCount val="0"/>
              </c:strCache>
            </c:strRef>
          </c:cat>
          <c:val>
            <c:numRef>
              <c:f>'StoreFootprint'!$B$4:$B$8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11973454d6e423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10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b1c67d5cf4a431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4e5e713bc0e4450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a2fdc4267ab64250" /></Relationships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82" hidden="0" customWidth="1"/>
  </x:cols>
  <x:sheetData>
    <x:row r="1" ht="21.600000381469727" hidden="0" customHeight="1">
      <x:c r="A1" s="2" t="str">
        <x:v>PanClub — stress-test / early signals, 2026</x:v>
      </x:c>
      <x:c r="B1" s="2"/>
      <x:c r="C1" s="2"/>
      <x:c r="D1" s="2"/>
      <x:c r="E1" s="2"/>
      <x:c r="F1" s="2"/>
      <x:c r="G1" s="2"/>
      <x:c r="H1" s="2"/>
    </x:row>
    <x:row r="2" ht="15" hidden="0" customHeight="1">
      <x:c r="A2" t="str">
        <x:v>Фактчек 26.08.2026 · реальные исторические данные + отдельная сценарная модель для ритейла</x:v>
      </x:c>
    </x:row>
    <x:row r="3"/>
    <x:row r="4" ht="52.79999923706055" hidden="0" customHeight="1">
      <x:c r="A4" s="5" t="str">
        <x:v>Как пользоваться</x:v>
      </x:c>
      <x:c r="B4" s="8" t="str">
        <x:v>1) CaseFacts и FinancialTrend — исторические факты. 2) StoreFootprint — сокращение сети. 3) DebtLegacy — долговой контур. 4) ScenarioInputs/StoreStressTest — НЕ фактический P&amp;L PanClub, а модель для проверки ритейлера после потери якорного бренда. 5) EarlySignals и Dashboard — управленческие gates.</x:v>
      </x:c>
    </x:row>
    <x:row r="5" ht="39.599998474121094" hidden="0" customHeight="1">
      <x:c r="A5" s="5" t="str">
        <x:v>Ключевой вывод</x:v>
      </x:c>
      <x:c r="B5" s="8" t="str">
        <x:v>PanClub — не кейс «рынок украшений умер». После шока поставок Pandora компания перешла к мультибренду, но выручка продолжала снижаться, сеть сжималась, а старый долговой контур усиливал потерю финансового манёвра.</x:v>
      </x:c>
    </x:row>
    <x:row r="6" ht="39.599998474121094" hidden="0" customHeight="1">
      <x:c r="A6" s="5" t="str">
        <x:v>Что нельзя утверждать</x:v>
      </x:c>
      <x:c r="B6" s="8" t="str">
        <x:v>Нельзя доказать, что именно мультибрендовая концепция сама по себе вызвала банкротство. Это была попытка адаптации; публичные данные показывают, что она не восстановила прежний масштаб и не сняла финансовое давление.</x:v>
      </x:c>
    </x:row>
    <x:row r="7" ht="39.599998474121094" hidden="0" customHeight="1">
      <x:c r="A7" s="5" t="str">
        <x:v>Финансовые данные</x:v>
      </x:c>
      <x:c r="B7" s="8" t="str">
        <x:v>Для 2022–2025 используются значения из открытых агрегаторов бухгалтерской отчётности и публикаций деловых СМИ; при расхождении источников в модели выбран ряд 3,009 → 1,762 → 1,160 → 0,563 млрд ₽, который согласуется между несколькими источниками.</x:v>
      </x:c>
    </x:row>
    <x:row r="8" ht="26.399999618530273" hidden="0" customHeight="1">
      <x:c r="A8" s="5" t="str">
        <x:v>Сценарная модель</x:v>
      </x:c>
      <x:c r="B8" s="8" t="str">
        <x:v>Все значения на ScenarioInputs — рабочие допущения для универсального multi-brand retailer stress-test. Они не являются внутренними показателями PanClub.</x:v>
      </x:c>
    </x:row>
    <x:row r="9" ht="15" hidden="0" customHeight="1">
      <x:c r="A9" s="5" t="str">
        <x:v>Цвета</x:v>
      </x:c>
      <x:c r="B9" s="8" t="str">
        <x:v>Синий — редактируемый сценарный ввод; зелёный — межлистовая ссылка; чёрный — формула.</x:v>
      </x:c>
    </x:row>
    <x:row r="10" ht="26.399999618530273" hidden="0" customHeight="1">
      <x:c r="A10" s="5" t="str">
        <x:v>Статус кейса</x:v>
      </x:c>
      <x:c r="B10" s="8" t="str">
        <x:v>АО «Панклуб» признано банкротом 30.04.2025, открыто конкурсное производство. К июню 2026 у сети осталось два магазина по данным «Ведомостей».</x:v>
      </x:c>
    </x:row>
    <x:row r="11" ht="39.599998474121094" hidden="0" customHeight="1">
      <x:c r="A11" s="5" t="str">
        <x:v>Рекомендация</x:v>
      </x:c>
      <x:c r="B11" s="8" t="str">
        <x:v>Использовать workbook как инструмент раннего предупреждения: отдельно смотреть four-wall contribution магазинов и отдельно — баланс/долг. Операционный разворот не лечит старый долговой контур автоматически.</x:v>
      </x:c>
    </x:row>
    <x:row r="12">
      <x:c r="A12" s="67" t="str">
        <x:v>QA 26.08.2026: по чистой прибыли/убытку 2023–2024 публичные источники расходятся. Книга сохраняет source-specific ряд из открытого агрегатора, но CaseFacts и Sources теперь явно показывают альтернативные данные СПАРК/«Ведомостей». Управленческий вывод не опирается на спорную строку чистой прибыли.</x:v>
      </x:c>
      <x:c r="B12" s="67"/>
      <x:c r="C12" s="67"/>
      <x:c r="D12" s="67"/>
      <x:c r="E12" s="67"/>
      <x:c r="F12" s="67"/>
    </x:row>
    <x:row r="13"/>
    <x:row r="14"/>
    <x:row r="15"/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H1"/>
    <x:mergeCell ref="A2:H2"/>
    <x:mergeCell ref="A12:F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3" hidden="0" customWidth="1"/>
    <x:col min="3" max="3" width="27" hidden="0" customWidth="1"/>
    <x:col min="4" max="4" width="22" hidden="0" customWidth="1"/>
    <x:col min="5" max="5" width="38" hidden="0" customWidth="1"/>
    <x:col min="6" max="6" width="43" hidden="0" customWidth="1"/>
    <x:col min="7" max="7" width="68" hidden="0" customWidth="1"/>
  </x:cols>
  <x:sheetData>
    <x:row r="1" ht="21.600000381469727" hidden="0" customHeight="1">
      <x:c r="A1" s="2" t="str">
        <x:v>PanClub — подтверждённая хронология и границы вывода</x:v>
      </x:c>
      <x:c r="B1" s="2"/>
      <x:c r="C1" s="2"/>
      <x:c r="D1" s="2"/>
      <x:c r="E1" s="2"/>
      <x:c r="F1" s="2"/>
      <x:c r="G1" s="2"/>
    </x:row>
    <x:row r="2"/>
    <x:row r="3" ht="15" hidden="0" customHeight="1">
      <x:c r="A3" s="14" t="str">
        <x:v>Дата/период</x:v>
      </x:c>
      <x:c r="B3" s="14" t="str">
        <x:v>Факт</x:v>
      </x:c>
      <x:c r="C3" s="14" t="str">
        <x:v>Значение</x:v>
      </x:c>
      <x:c r="D3" s="14" t="str">
        <x:v>Статус</x:v>
      </x:c>
      <x:c r="E3" s="14" t="str">
        <x:v>Что показывает</x:v>
      </x:c>
      <x:c r="F3" s="14" t="str">
        <x:v>Чего не доказывает</x:v>
      </x:c>
      <x:c r="G3" s="14" t="str">
        <x:v>Источник</x:v>
      </x:c>
    </x:row>
    <x:row r="4" ht="26.399999618530273" hidden="0" customHeight="1">
      <x:c r="A4" s="8" t="str">
        <x:v>H1 2022</x:v>
      </x:c>
      <x:c r="B4" s="8" t="str">
        <x:v>Падение продаж после остановки сотрудничества Pandora</x:v>
      </x:c>
      <x:c r="C4" s="8" t="str">
        <x:v>1,7 млрд ₽; -41,6% г/г; доля рынка 2% → 1,1%</x:v>
      </x:c>
      <x:c r="D4" s="8" t="str">
        <x:v>СМИ со ссылкой на Infoline/суд</x:v>
      </x:c>
      <x:c r="E4" s="8" t="str">
        <x:v>Шок продукта и поставок возник до ребрендинга</x:v>
      </x:c>
      <x:c r="F4" s="8" t="str">
        <x:v>Не доказывает, что весь последующий кризис объясняется только Pandora</x:v>
      </x:c>
      <x:c r="G4" s="8" t="str">
        <x:v>https://www.vedomosti.ru/business/news/2023/04/14/970889-kommersant-planah-pandora</x:v>
      </x:c>
    </x:row>
    <x:row r="5" ht="39.599998474121094" hidden="0" customHeight="1">
      <x:c r="A5" s="8" t="str">
        <x:v>2022</x:v>
      </x:c>
      <x:c r="B5" s="8" t="str">
        <x:v>Выручка АО «Панклуб»</x:v>
      </x:c>
      <x:c r="C5" s="8" t="str">
        <x:v>3,009 млрд ₽; -34,7% г/г</x:v>
      </x:c>
      <x:c r="D5" s="8" t="str">
        <x:v>Бухгалтерские данные через открытые агрегаторы</x:v>
      </x:c>
      <x:c r="E5" s="8" t="str">
        <x:v>Бизнес резко потерял масштаб</x:v>
      </x:c>
      <x:c r="F5" s="8" t="str">
        <x:v>Не равна GMV сети и не показывает four-wall прибыль каждой точки</x:v>
      </x:c>
      <x:c r="G5" s="8" t="str">
        <x:v>https://encaro.ru/company/7743765161</x:v>
      </x:c>
    </x:row>
    <x:row r="6" ht="26.399999618530273" hidden="0" customHeight="1">
      <x:c r="A6" s="8" t="str">
        <x:v>2023-04</x:v>
      </x:c>
      <x:c r="B6" s="8" t="str">
        <x:v>Ребрендинг Pandora Russia → PanClub</x:v>
      </x:c>
      <x:c r="C6" s="8" t="str">
        <x:v>Мультибренд; Pandora + 15+ брендов</x:v>
      </x:c>
      <x:c r="D6" s="8" t="str">
        <x:v>Публичный запуск</x:v>
      </x:c>
      <x:c r="E6" s="8" t="str">
        <x:v>Компания не просто сменила вывеску, а расширила ассортимент/позиционирование</x:v>
      </x:c>
      <x:c r="F6" s="8" t="str">
        <x:v>Не доказывает успешность новой модели</x:v>
      </x:c>
      <x:c r="G6" s="8" t="str">
        <x:v>https://www.rbc.ru/life/news/645ba8689a79473015c121ca</x:v>
      </x:c>
    </x:row>
    <x:row r="7" ht="26.399999618530273" hidden="0" customHeight="1">
      <x:c r="A7" s="8" t="str">
        <x:v>2023</x:v>
      </x:c>
      <x:c r="B7" s="8" t="str">
        <x:v>Выручка</x:v>
      </x:c>
      <x:c r="C7" s="8" t="str">
        <x:v>1,762 млрд ₽; -41,5% г/г; чистая прибыль 76,5 млн ₽</x:v>
      </x:c>
      <x:c r="D7" s="8" t="str">
        <x:v>Открытые бухгалтерские данные</x:v>
      </x:c>
      <x:c r="E7" s="8" t="str">
        <x:v>Сжатие продолжилось после мультибрендового перехода</x:v>
      </x:c>
      <x:c r="F7" s="8" t="str">
        <x:v>Прибыль одного года не означает устойчивость</x:v>
      </x:c>
      <x:c r="G7" s="8" t="str">
        <x:v>https://encaro.ru/company/7743765161</x:v>
      </x:c>
    </x:row>
    <x:row r="8" ht="39.599998474121094" hidden="0" customHeight="1">
      <x:c r="A8" s="8" t="str">
        <x:v>2024-01</x:v>
      </x:c>
      <x:c r="B8" s="8" t="str">
        <x:v>Иск к акционеру</x:v>
      </x:c>
      <x:c r="C8" s="8" t="str">
        <x:v>Суд удовлетворил требование АО «Панклуб» на 8,84 млрд ₽ к Panclub Enterprises Ltd</x:v>
      </x:c>
      <x:c r="D8" s="8" t="str">
        <x:v>Судебный/деловой факт</x:v>
      </x:c>
      <x:c r="E8" s="8" t="str">
        <x:v>На балансе был крупный legacy-актив/дебиторка, связанный со старой структурой владения</x:v>
      </x:c>
      <x:c r="F8" s="8" t="str">
        <x:v>Не доказывает, что вся сумма была доступна как ликвидные деньги</x:v>
      </x:c>
      <x:c r="G8" s="8" t="str">
        <x:v>https://www.vedomosti.ru/business/articles/2024/01/18/1015702-pandora-viigral-isk-kiprskomu-aktsioneru</x:v>
      </x:c>
    </x:row>
    <x:row r="9" ht="26.399999618530273" hidden="0" customHeight="1">
      <x:c r="A9" s="8" t="str">
        <x:v>2024-10-02</x:v>
      </x:c>
      <x:c r="B9" s="8" t="str">
        <x:v>Наблюдение</x:v>
      </x:c>
      <x:c r="C9" s="8" t="str">
        <x:v>Введено по делу А40-160623/2024</x:v>
      </x:c>
      <x:c r="D9" s="8" t="str">
        <x:v>Судебный факт</x:v>
      </x:c>
      <x:c r="E9" s="8" t="str">
        <x:v>Проблема ликвидности перешла в банкротную процедуру</x:v>
      </x:c>
      <x:c r="F9" s="8" t="str">
        <x:v>Не означает автоматическое закрытие всех магазинов в этот день</x:v>
      </x:c>
      <x:c r="G9" s="8" t="str">
        <x:v>https://newpressa.pressa.ru/media/private/kommersant-subbota/2025/62-2025/raw_issue/kommersant-subbota-2025-62-2025.pdf</x:v>
      </x:c>
    </x:row>
    <x:row r="10" ht="26.399999618530273" hidden="0" customHeight="1">
      <x:c r="A10" s="8" t="str">
        <x:v>2024</x:v>
      </x:c>
      <x:c r="B10" s="8" t="str">
        <x:v>Выручка</x:v>
      </x:c>
      <x:c r="C10" s="8" t="str">
        <x:v>1,160 млрд ₽; -34,1% г/г; чистый убыток -449,6 млн ₽</x:v>
      </x:c>
      <x:c r="D10" s="8" t="str">
        <x:v>Открытые бухгалтерские данные</x:v>
      </x:c>
      <x:c r="E10" s="8" t="str">
        <x:v>Снижение ускорилось и компания стала убыточной</x:v>
      </x:c>
      <x:c r="F10" s="8" t="str">
        <x:v>Не раскрывает точную структуру убытка по магазинам</x:v>
      </x:c>
      <x:c r="G10" s="8" t="str">
        <x:v>https://www.tbank.ru/business/contractor/legal/1097746826429/</x:v>
      </x:c>
    </x:row>
    <x:row r="11" ht="39.599998474121094" hidden="0" customHeight="1">
      <x:c r="A11" s="8" t="str">
        <x:v>2025-04-30</x:v>
      </x:c>
      <x:c r="B11" s="8" t="str">
        <x:v>Банкротство</x:v>
      </x:c>
      <x:c r="C11" s="8" t="str">
        <x:v>АО «Панклуб» признано банкротом; конкурсное производство</x:v>
      </x:c>
      <x:c r="D11" s="8" t="str">
        <x:v>Судебный факт</x:v>
      </x:c>
      <x:c r="E11" s="8" t="str">
        <x:v>Финансовый кризис стал юридически подтверждённым</x:v>
      </x:c>
      <x:c r="F11" s="8" t="str">
        <x:v>Не равно исчезновению бренда/сайта в тот же момент</x:v>
      </x:c>
      <x:c r="G11" s="8" t="str">
        <x:v>https://www.kommersant.ru/doc/7696406</x:v>
      </x:c>
    </x:row>
    <x:row r="12" ht="26.399999618530273" hidden="0" customHeight="1">
      <x:c r="A12" s="63" t="str">
        <x:v>2023–2024</x:v>
      </x:c>
      <x:c r="B12" s="63" t="str">
        <x:v>Расхождение публичных источников по чистому результату</x:v>
      </x:c>
      <x:c r="C12" s="63" t="str">
        <x:v>Ведомости/СПАРК: 2023 +331 млн ₽, 2024 −275 млн ₽; другие открытые агрегаторы/Shopper's: 2023 +76,5 млн ₽, 2024 −449,6 млн ₽</x:v>
      </x:c>
      <x:c r="D12" s="63" t="str">
        <x:v>SOURCE CONFLICT</x:v>
      </x:c>
      <x:c r="E12" s="63" t="str">
        <x:v>Выручка, масштаб сети, банкротная процедура и кредиторские суммы подтверждают направление кризиса независимо от этой строки</x:v>
      </x:c>
      <x:c r="F12" s="63" t="str">
        <x:v>Нельзя строить причинный вывод на одной версии чистой прибыли без указания источника</x:v>
      </x:c>
      <x:c r="G12" s="63" t="str">
        <x:v>https://www.vedomosti.ru/business/articles/2025/05/05/1108411-pandora-priznana-bankrotom</x:v>
      </x:c>
    </x:row>
    <x:row r="13" ht="26.399999618530273" hidden="0" customHeight="1">
      <x:c r="A13" s="8" t="str">
        <x:v>2026-06</x:v>
      </x:c>
      <x:c r="B13" s="8" t="str">
        <x:v>Розничная сеть</x:v>
      </x:c>
      <x:c r="C13" s="8" t="str">
        <x:v>2 магазина против 21 в ноябре 2025</x:v>
      </x:c>
      <x:c r="D13" s="8" t="str">
        <x:v>Проверка сайта «Ведомостями»</x:v>
      </x:c>
      <x:c r="E13" s="8" t="str">
        <x:v>Федеральная сеть практически исчезла</x:v>
      </x:c>
      <x:c r="F13" s="8" t="str">
        <x:v>Не означает прекращение всех онлайн-продаж</x:v>
      </x:c>
      <x:c r="G13" s="8" t="str">
        <x:v>https://www.vedomosti.ru/business/articles/2026/06/05/1203301-set-panclub-zakrila-pochti-vse-svoi-magazini</x:v>
      </x:c>
    </x:row>
    <x:row r="14"/>
    <x:row r="15"/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8" hidden="0" customWidth="1"/>
    <x:col min="3" max="3" width="14" hidden="0" customWidth="1"/>
    <x:col min="4" max="4" width="20" hidden="0" customWidth="1"/>
    <x:col min="5" max="5" width="14" hidden="0" customWidth="1"/>
    <x:col min="6" max="6" width="21" hidden="0" customWidth="1"/>
    <x:col min="7" max="7" width="68" hidden="0" customWidth="1"/>
  </x:cols>
  <x:sheetData>
    <x:row r="1" ht="21.600000381469727" hidden="0" customHeight="1">
      <x:c r="A1" s="2" t="str">
        <x:v>Выручка и чистый результат АО «Панклуб»</x:v>
      </x:c>
      <x:c r="B1" s="2"/>
      <x:c r="C1" s="2"/>
      <x:c r="D1" s="2"/>
      <x:c r="E1" s="2"/>
      <x:c r="F1" s="2"/>
      <x:c r="G1" s="2"/>
    </x:row>
    <x:row r="2"/>
    <x:row r="3" ht="26.399999618530273" hidden="0" customHeight="1">
      <x:c r="A3" s="14" t="str">
        <x:v>Год</x:v>
      </x:c>
      <x:c r="B3" s="14" t="str">
        <x:v>Выручка, млн ₽</x:v>
      </x:c>
      <x:c r="C3" s="14" t="str">
        <x:v>Рост г/г</x:v>
      </x:c>
      <x:c r="D3" s="14" t="str">
        <x:v>Чистая прибыль, млн ₽</x:v>
      </x:c>
      <x:c r="E3" s="14" t="str">
        <x:v>Net margin</x:v>
      </x:c>
      <x:c r="F3" s="14" t="str">
        <x:v>Индекс выручки 2021=100</x:v>
      </x:c>
      <x:c r="G3" s="14" t="str">
        <x:v>Источник</x:v>
      </x:c>
    </x:row>
    <x:row r="4" ht="15" hidden="0" customHeight="1">
      <x:c r="A4" t="n">
        <x:v>2019</x:v>
      </x:c>
      <x:c r="B4" s="20" t="n">
        <x:v>5370</x:v>
      </x:c>
      <x:c r="C4" s="22"/>
      <x:c r="D4" s="24" t="n">
        <x:v>64.64</x:v>
      </x:c>
      <x:c r="E4" s="22" t="n">
        <x:f>D4/B4</x:f>
        <x:v>0.012037243947858474</x:v>
      </x:c>
      <x:c r="F4" s="20" t="n">
        <x:f>B4/$B$6*100</x:f>
        <x:v>116.62729500038115</x:v>
      </x:c>
      <x:c r="G4" t="str">
        <x:v>https://b2b.house/company/AO-PANKLUB_043a4343-8e86-4b03-b3b9-292d467020ce/</x:v>
      </x:c>
    </x:row>
    <x:row r="5" ht="15" hidden="0" customHeight="1">
      <x:c r="A5" t="n">
        <x:v>2020</x:v>
      </x:c>
      <x:c r="B5" s="20" t="n">
        <x:v>3760</x:v>
      </x:c>
      <x:c r="C5" s="22" t="n">
        <x:f>B5/B4-1</x:f>
        <x:v>-0.2998137802607076</x:v>
      </x:c>
      <x:c r="D5" s="24" t="n">
        <x:v>-639.57</x:v>
      </x:c>
      <x:c r="E5" s="22" t="n">
        <x:f>D5/B5</x:f>
        <x:v>-0.17009840425531916</x:v>
      </x:c>
      <x:c r="F5" s="20" t="n">
        <x:f>B5/$B$6*100</x:f>
        <x:v>81.66082480473615</x:v>
      </x:c>
      <x:c r="G5" t="str">
        <x:v>https://b2b.house/company/AO-PANKLUB_043a4343-8e86-4b03-b3b9-292d467020ce/</x:v>
      </x:c>
    </x:row>
    <x:row r="6" ht="15" hidden="0" customHeight="1">
      <x:c r="A6" t="n">
        <x:v>2021</x:v>
      </x:c>
      <x:c r="B6" s="20" t="n">
        <x:v>4604.411</x:v>
      </x:c>
      <x:c r="C6" s="22" t="n">
        <x:f>B6/B5-1</x:f>
        <x:v>0.22457739361702123</x:v>
      </x:c>
      <x:c r="D6" s="24" t="n">
        <x:v>-194.574</x:v>
      </x:c>
      <x:c r="E6" s="22" t="n">
        <x:f>D6/B6</x:f>
        <x:v>-0.0422581737381828</x:v>
      </x:c>
      <x:c r="F6" s="20" t="n">
        <x:f>B6/$B$6*100</x:f>
        <x:v>100</x:v>
      </x:c>
      <x:c r="G6" t="str">
        <x:v>https://b2b.house/company/AO-PANKLUB_043a4343-8e86-4b03-b3b9-292d467020ce/</x:v>
      </x:c>
    </x:row>
    <x:row r="7" ht="15" hidden="0" customHeight="1">
      <x:c r="A7" t="n">
        <x:v>2022</x:v>
      </x:c>
      <x:c r="B7" s="20" t="n">
        <x:v>3009.06</x:v>
      </x:c>
      <x:c r="C7" s="22" t="n">
        <x:f>B7/B6-1</x:f>
        <x:v>-0.3464831875347357</x:v>
      </x:c>
      <x:c r="D7" s="24" t="n">
        <x:v>241.051</x:v>
      </x:c>
      <x:c r="E7" s="22" t="n">
        <x:f>D7/B7</x:f>
        <x:v>0.08010840594737227</x:v>
      </x:c>
      <x:c r="F7" s="20" t="n">
        <x:f>B7/$B$6*100</x:f>
        <x:v>65.35168124652643</x:v>
      </x:c>
      <x:c r="G7" t="str">
        <x:v>https://encaro.ru/company/7743765161</x:v>
      </x:c>
    </x:row>
    <x:row r="8" ht="15" hidden="0" customHeight="1">
      <x:c r="A8" t="n">
        <x:v>2023</x:v>
      </x:c>
      <x:c r="B8" s="20" t="n">
        <x:v>1761.646</x:v>
      </x:c>
      <x:c r="C8" s="22" t="n">
        <x:f>B8/B7-1</x:f>
        <x:v>-0.4145527174599376</x:v>
      </x:c>
      <x:c r="D8" s="24" t="n">
        <x:v>76.474</x:v>
      </x:c>
      <x:c r="E8" s="22" t="n">
        <x:f>D8/B8</x:f>
        <x:v>0.0434105376449071</x:v>
      </x:c>
      <x:c r="F8" s="20" t="n">
        <x:f>B8/$B$6*100</x:f>
        <x:v>38.25996419520325</x:v>
      </x:c>
      <x:c r="G8" t="str">
        <x:v>https://encaro.ru/company/7743765161</x:v>
      </x:c>
    </x:row>
    <x:row r="9" ht="15" hidden="0" customHeight="1">
      <x:c r="A9" t="n">
        <x:v>2024</x:v>
      </x:c>
      <x:c r="B9" s="20" t="n">
        <x:v>1160.328</x:v>
      </x:c>
      <x:c r="C9" s="22" t="n">
        <x:f>B9/B8-1</x:f>
        <x:v>-0.34133872526035314</x:v>
      </x:c>
      <x:c r="D9" s="24" t="n">
        <x:v>-449.643</x:v>
      </x:c>
      <x:c r="E9" s="22" t="n">
        <x:f>D9/B9</x:f>
        <x:v>-0.38751370302190413</x:v>
      </x:c>
      <x:c r="F9" s="20" t="n">
        <x:f>B9/$B$6*100</x:f>
        <x:v>25.20035678830582</x:v>
      </x:c>
      <x:c r="G9" t="str">
        <x:v>https://www.tbank.ru/business/contractor/legal/1097746826429/</x:v>
      </x:c>
    </x:row>
    <x:row r="10" ht="15" hidden="0" customHeight="1">
      <x:c r="A10" t="n">
        <x:v>2025</x:v>
      </x:c>
      <x:c r="B10" s="20" t="n">
        <x:v>562.731</x:v>
      </x:c>
      <x:c r="C10" s="22" t="n">
        <x:f>B10/B9-1</x:f>
        <x:v>-0.5150242000537779</x:v>
      </x:c>
      <x:c r="D10" s="24" t="n">
        <x:v>-238.856</x:v>
      </x:c>
      <x:c r="E10" s="22" t="n">
        <x:f>D10/B10</x:f>
        <x:v>-0.4244585778995648</x:v>
      </x:c>
      <x:c r="F10" s="20" t="n">
        <x:f>B10/$B$6*100</x:f>
        <x:v>12.221563192338824</x:v>
      </x:c>
      <x:c r="G10" t="str">
        <x:v>https://lenta.ru/news/2026/04/18/rossiyskaya-dochka-pandora-zakryla-god-s-ubytkom-pochti-v-sotni-millionov-rubley/</x:v>
      </x:c>
    </x:row>
    <x:row r="11"/>
    <x:row r="12"/>
    <x:row r="13"/>
    <x:row r="14"/>
    <x:row r="15"/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G1"/>
  </x:mergeCells>
  <x:pageMargins left="0.7" right="0.7" top="0.75" bottom="0.75" header="0.3" footer="0.3"/>
  <x:drawing xmlns:r="http://schemas.openxmlformats.org/officeDocument/2006/relationships" r:id="R4e5e713bc0e44508"/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4" hidden="0" customWidth="1"/>
    <x:col min="3" max="3" width="22" hidden="0" customWidth="1"/>
    <x:col min="4" max="4" width="16" hidden="0" customWidth="1"/>
    <x:col min="5" max="5" width="34" hidden="0" customWidth="1"/>
    <x:col min="6" max="6" width="68" hidden="0" customWidth="1"/>
  </x:cols>
  <x:sheetData>
    <x:row r="1" ht="21.600000381469727" hidden="0" customHeight="1">
      <x:c r="A1" s="2" t="str">
        <x:v>Сжатие розничной сети</x:v>
      </x:c>
      <x:c r="B1" s="2"/>
      <x:c r="C1" s="2"/>
      <x:c r="D1" s="2"/>
      <x:c r="E1" s="2"/>
      <x:c r="F1" s="2"/>
    </x:row>
    <x:row r="2"/>
    <x:row r="3" ht="26.399999618530273" hidden="0" customHeight="1">
      <x:c r="A3" s="14" t="str">
        <x:v>Точка времени</x:v>
      </x:c>
      <x:c r="B3" s="14" t="str">
        <x:v>Магазины</x:v>
      </x:c>
      <x:c r="C3" s="14" t="str">
        <x:v>Изменение к предыдущей точке</x:v>
      </x:c>
      <x:c r="D3" s="14" t="str">
        <x:v>Индекс к 2022</x:v>
      </x:c>
      <x:c r="E3" s="14" t="str">
        <x:v>Комментарий</x:v>
      </x:c>
      <x:c r="F3" s="14" t="str">
        <x:v>Источник</x:v>
      </x:c>
    </x:row>
    <x:row r="4" ht="15" hidden="0" customHeight="1">
      <x:c r="A4" t="str">
        <x:v>Конец 2022</x:v>
      </x:c>
      <x:c r="B4" t="n">
        <x:v>94</x:v>
      </x:c>
      <x:c r="C4" s="22"/>
      <x:c r="D4" s="22" t="n">
        <x:f>B4/$B$4</x:f>
        <x:v>1</x:v>
      </x:c>
      <x:c r="E4" t="str">
        <x:v>После шока 2022</x:v>
      </x:c>
      <x:c r="F4" t="str">
        <x:v>https://www.kommersant.ru/doc/6084120</x:v>
      </x:c>
    </x:row>
    <x:row r="5" ht="15" hidden="0" customHeight="1">
      <x:c r="A5" t="str">
        <x:v>Начало 2024</x:v>
      </x:c>
      <x:c r="B5" t="n">
        <x:v>83</x:v>
      </x:c>
      <x:c r="C5" s="22" t="n">
        <x:f>B5/B4-1</x:f>
        <x:v>-0.11702127659574468</x:v>
      </x:c>
      <x:c r="D5" s="22" t="n">
        <x:f>B5/$B$4</x:f>
        <x:v>0.8829787234042553</x:v>
      </x:c>
      <x:c r="E5" t="str">
        <x:v>По сайту PanClub</x:v>
      </x:c>
      <x:c r="F5" t="str">
        <x:v>https://www.vedomosti.ru/business/articles/2024/01/18/1015702-pandora-viigral-isk-kiprskomu-aktsioneru</x:v>
      </x:c>
    </x:row>
    <x:row r="6" ht="15" hidden="0" customHeight="1">
      <x:c r="A6" t="str">
        <x:v>Начало 2025</x:v>
      </x:c>
      <x:c r="B6" t="n">
        <x:v>34</x:v>
      </x:c>
      <x:c r="C6" s="22" t="n">
        <x:f>B6/B5-1</x:f>
        <x:v>-0.5903614457831325</x:v>
      </x:c>
      <x:c r="D6" s="22" t="n">
        <x:f>B6/$B$4</x:f>
        <x:v>0.3617021276595745</x:v>
      </x:c>
      <x:c r="E6" t="str">
        <x:v>По сайту PanClub</x:v>
      </x:c>
      <x:c r="F6" t="str">
        <x:v>https://www.vedomosti.ru/business/articles/2025/05/05/1108411-pandora-priznana-bankrotom</x:v>
      </x:c>
    </x:row>
    <x:row r="7" ht="15" hidden="0" customHeight="1">
      <x:c r="A7" t="str">
        <x:v>Ноябрь 2025</x:v>
      </x:c>
      <x:c r="B7" t="n">
        <x:v>21</x:v>
      </x:c>
      <x:c r="C7" s="22" t="n">
        <x:f>B7/B6-1</x:f>
        <x:v>-0.38235294117647056</x:v>
      </x:c>
      <x:c r="D7" s="22" t="n">
        <x:f>B7/$B$4</x:f>
        <x:v>0.22340425531914893</x:v>
      </x:c>
      <x:c r="E7" t="str">
        <x:v>Перед финальным сокращением</x:v>
      </x:c>
      <x:c r="F7" t="str">
        <x:v>https://www.vedomosti.ru/business/articles/2026/06/05/1203301-set-panclub-zakrila-pochti-vse-svoi-magazini</x:v>
      </x:c>
    </x:row>
    <x:row r="8" ht="15" hidden="0" customHeight="1">
      <x:c r="A8" t="str">
        <x:v>Июнь 2026</x:v>
      </x:c>
      <x:c r="B8" t="n">
        <x:v>2</x:v>
      </x:c>
      <x:c r="C8" s="22" t="n">
        <x:f>B8/B7-1</x:f>
        <x:v>-0.9047619047619048</x:v>
      </x:c>
      <x:c r="D8" s="22" t="n">
        <x:f>B8/$B$4</x:f>
        <x:v>0.02127659574468085</x:v>
      </x:c>
      <x:c r="E8" t="str">
        <x:v>Москва + Санкт-Петербург</x:v>
      </x:c>
      <x:c r="F8" t="str">
        <x:v>https://www.vedomosti.ru/business/articles/2026/06/05/1203301-set-panclub-zakrila-pochti-vse-svoi-magazini</x:v>
      </x:c>
    </x:row>
    <x:row r="9"/>
    <x:row r="10"/>
    <x:row r="11"/>
    <x:row r="12"/>
    <x:row r="13"/>
    <x:row r="14"/>
    <x:row r="15"/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F1"/>
  </x:mergeCells>
  <x:pageMargins left="0.7" right="0.7" top="0.75" bottom="0.75" header="0.3" footer="0.3"/>
  <x:drawing xmlns:r="http://schemas.openxmlformats.org/officeDocument/2006/relationships" r:id="Ra2fdc4267ab64250"/>
</x:worksheet>
</file>

<file path=xl/worksheets/sheet5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6" hidden="0" customWidth="1"/>
    <x:col min="3" max="3" width="18" hidden="0" customWidth="1"/>
    <x:col min="4" max="4" width="28" hidden="0" customWidth="1"/>
    <x:col min="5" max="5" width="24" hidden="0" customWidth="1"/>
    <x:col min="6" max="6" width="45" hidden="0" customWidth="1"/>
    <x:col min="7" max="7" width="68" hidden="0" customWidth="1"/>
  </x:cols>
  <x:sheetData>
    <x:row r="1" ht="21.600000381469727" hidden="0" customHeight="1">
      <x:c r="A1" s="2" t="str">
        <x:v>Долговой и корпоративный контур — почему операционный ребрендинг был не всей задачей</x:v>
      </x:c>
      <x:c r="B1" s="2"/>
      <x:c r="C1" s="2"/>
      <x:c r="D1" s="2"/>
      <x:c r="E1" s="2"/>
      <x:c r="F1" s="2"/>
      <x:c r="G1" s="2"/>
    </x:row>
    <x:row r="2"/>
    <x:row r="3" ht="15" hidden="0" customHeight="1">
      <x:c r="A3" s="14" t="str">
        <x:v>Год</x:v>
      </x:c>
      <x:c r="B3" s="14" t="str">
        <x:v>Событие</x:v>
      </x:c>
      <x:c r="C3" s="14" t="str">
        <x:v>Сумма</x:v>
      </x:c>
      <x:c r="D3" s="14" t="str">
        <x:v>Стороны</x:v>
      </x:c>
      <x:c r="E3" s="14" t="str">
        <x:v>Ликвидность</x:v>
      </x:c>
      <x:c r="F3" s="14" t="str">
        <x:v>Управленческий смысл</x:v>
      </x:c>
      <x:c r="G3" s="14" t="str">
        <x:v>Источник</x:v>
      </x:c>
    </x:row>
    <x:row r="4" ht="26.399999618530273" hidden="0" customHeight="1">
      <x:c r="A4" s="8" t="n">
        <x:v>2014</x:v>
      </x:c>
      <x:c r="B4" s="8" t="str">
        <x:v>АО «Панклуб» выдало заем тогдашнему акционеру Trellas</x:v>
      </x:c>
      <x:c r="C4" s="28" t="n">
        <x:v>8000</x:v>
      </x:c>
      <x:c r="D4" s="8" t="str">
        <x:v>Панклуб → Trellas</x:v>
      </x:c>
      <x:c r="E4" s="8" t="str">
        <x:v>Неликвидный долг к связанному лицу</x:v>
      </x:c>
      <x:c r="F4" s="8" t="str">
        <x:v>Крупный актив оказался вне операционного бизнеса</x:v>
      </x:c>
      <x:c r="G4" s="8" t="str">
        <x:v>https://www.kommersant.ru/doc/6084120</x:v>
      </x:c>
    </x:row>
    <x:row r="5" ht="26.399999618530273" hidden="0" customHeight="1">
      <x:c r="A5" s="8" t="n">
        <x:v>2018</x:v>
      </x:c>
      <x:c r="B5" s="8" t="str">
        <x:v>Право требования уступлено текущему акционеру</x:v>
      </x:c>
      <x:c r="C5" s="28" t="n">
        <x:v>8840</x:v>
      </x:c>
      <x:c r="D5" s="8" t="str">
        <x:v>Панклуб → Panclub Enterprises</x:v>
      </x:c>
      <x:c r="E5" s="8" t="str">
        <x:v>Дебиторка</x:v>
      </x:c>
      <x:c r="F5" s="8" t="str">
        <x:v>Баланс сохранял огромный legacy-актив</x:v>
      </x:c>
      <x:c r="G5" s="8" t="str">
        <x:v>https://www.kommersant.ru/doc/6084120</x:v>
      </x:c>
    </x:row>
    <x:row r="6" ht="26.399999618530273" hidden="0" customHeight="1">
      <x:c r="A6" s="8" t="n">
        <x:v>2024</x:v>
      </x:c>
      <x:c r="B6" s="8" t="str">
        <x:v>Суд удовлетворил иск Панклуба к акционеру</x:v>
      </x:c>
      <x:c r="C6" s="28" t="n">
        <x:v>8840</x:v>
      </x:c>
      <x:c r="D6" s="8" t="str">
        <x:v>Панклуб ↔ Panclub Enterprises</x:v>
      </x:c>
      <x:c r="E6" s="8" t="str">
        <x:v>Возврат осложнён ограничениями</x:v>
      </x:c>
      <x:c r="F6" s="8" t="str">
        <x:v>Юридическая победа ≠ живые деньги в кассе</x:v>
      </x:c>
      <x:c r="G6" s="8" t="str">
        <x:v>https://www.vedomosti.ru/business/articles/2024/01/18/1015702-pandora-viigral-isk-kiprskomu-aktsioneru</x:v>
      </x:c>
    </x:row>
    <x:row r="7" ht="26.399999618530273" hidden="0" customHeight="1">
      <x:c r="A7" s="8" t="n">
        <x:v>2024</x:v>
      </x:c>
      <x:c r="B7" s="8" t="str">
        <x:v>Требование Сбербанка в банкротстве</x:v>
      </x:c>
      <x:c r="C7" s="28" t="n">
        <x:v>4500</x:v>
      </x:c>
      <x:c r="D7" s="8" t="str">
        <x:v>Сбербанк → Панклуб</x:v>
      </x:c>
      <x:c r="E7" s="8" t="str">
        <x:v>Кредиторское давление</x:v>
      </x:c>
      <x:c r="F7" s="8" t="str">
        <x:v>Долг сопоставим с несколькими годами падающей выручки</x:v>
      </x:c>
      <x:c r="G7" s="8" t="str">
        <x:v>https://ria.ru/20250505/pandora-2015054500.html</x:v>
      </x:c>
    </x:row>
    <x:row r="8" ht="26.399999618530273" hidden="0" customHeight="1">
      <x:c r="A8" s="8" t="n">
        <x:v>2025</x:v>
      </x:c>
      <x:c r="B8" s="8" t="str">
        <x:v>Другие известные кредиторы</x:v>
      </x:c>
      <x:c r="C8" s="28" t="n">
        <x:v>1165</x:v>
      </x:c>
      <x:c r="D8" s="8" t="str">
        <x:v>УК «Сити» + ТД «Эверест»</x:v>
      </x:c>
      <x:c r="E8" s="8" t="str">
        <x:v>Кредиторское давление</x:v>
      </x:c>
      <x:c r="F8" s="8" t="str">
        <x:v>Проблема не ограничивалась одним банком</x:v>
      </x:c>
      <x:c r="G8" s="8" t="str">
        <x:v>https://www.vedomosti.ru/business/articles/2025/05/05/1108411-pandora-priznana-bankrotom</x:v>
      </x:c>
    </x:row>
    <x:row r="9"/>
    <x:row r="10"/>
    <x:row r="11"/>
    <x:row r="12"/>
    <x:row r="13"/>
    <x:row r="14"/>
    <x:row r="15"/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2" hidden="0" customWidth="1"/>
    <x:col min="3" max="3" width="18" hidden="0" customWidth="1"/>
    <x:col min="4" max="4" width="18" hidden="0" customWidth="1"/>
    <x:col min="5" max="5" width="14" hidden="0" customWidth="1"/>
    <x:col min="6" max="6" width="48" hidden="0" customWidth="1"/>
  </x:cols>
  <x:sheetData>
    <x:row r="1" ht="21.600000381469727" hidden="0" customHeight="1">
      <x:c r="A1" s="2" t="str">
        <x:v>Сценарные вводы — multi-brand retailer after anchor-brand shock</x:v>
      </x:c>
      <x:c r="B1" s="2"/>
      <x:c r="C1" s="2"/>
      <x:c r="D1" s="2"/>
      <x:c r="E1" s="2"/>
      <x:c r="F1" s="2"/>
    </x:row>
    <x:row r="2"/>
    <x:row r="3" ht="15" hidden="0" customHeight="1">
      <x:c r="A3" s="14" t="str">
        <x:v>Блок</x:v>
      </x:c>
      <x:c r="B3" s="14" t="str">
        <x:v>Параметр</x:v>
      </x:c>
      <x:c r="C3" s="14" t="str">
        <x:v>BASE</x:v>
      </x:c>
      <x:c r="D3" s="14" t="str">
        <x:v>Ед.</x:v>
      </x:c>
      <x:c r="E3" s="14" t="str">
        <x:v>Тип</x:v>
      </x:c>
      <x:c r="F3" s="14" t="str">
        <x:v>Пояснение</x:v>
      </x:c>
    </x:row>
    <x:row r="4" ht="15" hidden="0" customHeight="1">
      <x:c r="A4" s="8" t="str">
        <x:v>Сеть</x:v>
      </x:c>
      <x:c r="B4" s="8" t="str">
        <x:v>Магазинов</x:v>
      </x:c>
      <x:c r="C4" s="36" t="n">
        <x:v>30</x:v>
      </x:c>
      <x:c r="D4" s="8" t="str">
        <x:v>шт.</x:v>
      </x:c>
      <x:c r="E4" s="8" t="str">
        <x:v>Scenario</x:v>
      </x:c>
      <x:c r="F4" s="8" t="str">
        <x:v>Не PanClub actual; тестовый ритейлер</x:v>
      </x:c>
    </x:row>
    <x:row r="5" ht="15" hidden="0" customHeight="1">
      <x:c r="A5" s="8" t="str">
        <x:v>Продажи</x:v>
      </x:c>
      <x:c r="B5" s="8" t="str">
        <x:v>Выручка на магазин</x:v>
      </x:c>
      <x:c r="C5" s="37" t="n">
        <x:v>3000000</x:v>
      </x:c>
      <x:c r="D5" s="8" t="str">
        <x:v>₽/мес</x:v>
      </x:c>
      <x:c r="E5" s="8" t="str">
        <x:v>Scenario</x:v>
      </x:c>
      <x:c r="F5" s="8" t="str">
        <x:v>До шока/после стабилизации</x:v>
      </x:c>
    </x:row>
    <x:row r="6" ht="15" hidden="0" customHeight="1">
      <x:c r="A6" s="8" t="str">
        <x:v>Маржа</x:v>
      </x:c>
      <x:c r="B6" s="8" t="str">
        <x:v>Валовая маржа</x:v>
      </x:c>
      <x:c r="C6" s="38" t="n">
        <x:v>0.52</x:v>
      </x:c>
      <x:c r="D6" s="8" t="str">
        <x:v>% выручки</x:v>
      </x:c>
      <x:c r="E6" s="8" t="str">
        <x:v>Scenario</x:v>
      </x:c>
      <x:c r="F6" s="8" t="str">
        <x:v>До аренды и payroll</x:v>
      </x:c>
    </x:row>
    <x:row r="7" ht="15" hidden="0" customHeight="1">
      <x:c r="A7" s="8" t="str">
        <x:v>Аренда</x:v>
      </x:c>
      <x:c r="B7" s="8" t="str">
        <x:v>Аренда на магазин</x:v>
      </x:c>
      <x:c r="C7" s="37" t="n">
        <x:v>650000</x:v>
      </x:c>
      <x:c r="D7" s="8" t="str">
        <x:v>₽/мес</x:v>
      </x:c>
      <x:c r="E7" s="8" t="str">
        <x:v>Scenario</x:v>
      </x:c>
      <x:c r="F7" s="8" t="str">
        <x:v>Включая эксплуатацию</x:v>
      </x:c>
    </x:row>
    <x:row r="8" ht="15" hidden="0" customHeight="1">
      <x:c r="A8" s="8" t="str">
        <x:v>Люди</x:v>
      </x:c>
      <x:c r="B8" s="8" t="str">
        <x:v>Payroll магазина</x:v>
      </x:c>
      <x:c r="C8" s="37" t="n">
        <x:v>520000</x:v>
      </x:c>
      <x:c r="D8" s="8" t="str">
        <x:v>₽/мес</x:v>
      </x:c>
      <x:c r="E8" s="8" t="str">
        <x:v>Scenario</x:v>
      </x:c>
      <x:c r="F8" s="8" t="str">
        <x:v>Продавцы + управляющий</x:v>
      </x:c>
    </x:row>
    <x:row r="9" ht="15" hidden="0" customHeight="1">
      <x:c r="A9" s="8" t="str">
        <x:v>Прочее</x:v>
      </x:c>
      <x:c r="B9" s="8" t="str">
        <x:v>Другие store opex</x:v>
      </x:c>
      <x:c r="C9" s="37" t="n">
        <x:v>220000</x:v>
      </x:c>
      <x:c r="D9" s="8" t="str">
        <x:v>₽/мес</x:v>
      </x:c>
      <x:c r="E9" s="8" t="str">
        <x:v>Scenario</x:v>
      </x:c>
      <x:c r="F9" s="8" t="str">
        <x:v>Эквайринг/коммунальные/прочее</x:v>
      </x:c>
    </x:row>
    <x:row r="10" ht="15" hidden="0" customHeight="1">
      <x:c r="A10" s="8" t="str">
        <x:v>HQ</x:v>
      </x:c>
      <x:c r="B10" s="8" t="str">
        <x:v>Центральные расходы</x:v>
      </x:c>
      <x:c r="C10" s="37" t="n">
        <x:v>9000000</x:v>
      </x:c>
      <x:c r="D10" s="8" t="str">
        <x:v>₽/мес</x:v>
      </x:c>
      <x:c r="E10" s="8" t="str">
        <x:v>Scenario</x:v>
      </x:c>
      <x:c r="F10" s="8" t="str">
        <x:v>Команда, IT, маркетинг, логистика</x:v>
      </x:c>
    </x:row>
    <x:row r="11" ht="15" hidden="0" customHeight="1">
      <x:c r="A11" s="8" t="str">
        <x:v>Долг</x:v>
      </x:c>
      <x:c r="B11" s="8" t="str">
        <x:v>Debt service / settlement</x:v>
      </x:c>
      <x:c r="C11" s="37" t="n">
        <x:v>6000000</x:v>
      </x:c>
      <x:c r="D11" s="8" t="str">
        <x:v>₽/мес</x:v>
      </x:c>
      <x:c r="E11" s="8" t="str">
        <x:v>Scenario</x:v>
      </x:c>
      <x:c r="F11" s="8" t="str">
        <x:v>Универсальный стресс-тест</x:v>
      </x:c>
    </x:row>
    <x:row r="12" ht="15" hidden="0" customHeight="1">
      <x:c r="A12" s="8" t="str">
        <x:v>Шок</x:v>
      </x:c>
      <x:c r="B12" s="8" t="str">
        <x:v>Доля якорного бренда в выручке</x:v>
      </x:c>
      <x:c r="C12" s="38" t="n">
        <x:v>0.6</x:v>
      </x:c>
      <x:c r="D12" s="8" t="str">
        <x:v>% выручки</x:v>
      </x:c>
      <x:c r="E12" s="8" t="str">
        <x:v>Scenario</x:v>
      </x:c>
      <x:c r="F12" s="8" t="str">
        <x:v>До шока</x:v>
      </x:c>
    </x:row>
    <x:row r="13" ht="26.399999618530273" hidden="0" customHeight="1">
      <x:c r="A13" s="8" t="str">
        <x:v>Замещение</x:v>
      </x:c>
      <x:c r="B13" s="8" t="str">
        <x:v>Retention выручки якорного бренда после замены</x:v>
      </x:c>
      <x:c r="C13" s="38" t="n">
        <x:v>0.45</x:v>
      </x:c>
      <x:c r="D13" s="8" t="str">
        <x:v>% утраченной выручки</x:v>
      </x:c>
      <x:c r="E13" s="8" t="str">
        <x:v>Scenario</x:v>
      </x:c>
      <x:c r="F13" s="8" t="str">
        <x:v>Насколько мультибренд удерживает спрос</x:v>
      </x:c>
    </x:row>
    <x:row r="14" ht="15" hidden="0" customHeight="1">
      <x:c r="A14" s="8" t="str">
        <x:v>Новая маржа</x:v>
      </x:c>
      <x:c r="B14" s="8" t="str">
        <x:v>Маржа заменяющего ассортимента</x:v>
      </x:c>
      <x:c r="C14" s="38" t="n">
        <x:v>0.48</x:v>
      </x:c>
      <x:c r="D14" s="8" t="str">
        <x:v>% выручки</x:v>
      </x:c>
      <x:c r="E14" s="8" t="str">
        <x:v>Scenario</x:v>
      </x:c>
      <x:c r="F14" s="8" t="str">
        <x:v>Может отличаться от anchor</x:v>
      </x:c>
    </x:row>
    <x:row r="15" ht="15" hidden="0" customHeight="1">
      <x:c r="A15" s="8" t="str">
        <x:v>Cash</x:v>
      </x:c>
      <x:c r="B15" s="8" t="str">
        <x:v>Денежный резерв</x:v>
      </x:c>
      <x:c r="C15" s="37" t="n">
        <x:v>120000000</x:v>
      </x:c>
      <x:c r="D15" s="8" t="str">
        <x:v>₽</x:v>
      </x:c>
      <x:c r="E15" s="8" t="str">
        <x:v>Scenario</x:v>
      </x:c>
      <x:c r="F15" s="8" t="str">
        <x:v>Runway input</x:v>
      </x:c>
    </x:row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F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6" hidden="0" customWidth="1"/>
    <x:col min="3" max="3" width="10" hidden="0" customWidth="1"/>
    <x:col min="4" max="4" width="14" hidden="0" customWidth="1"/>
    <x:col min="5" max="5" width="14" hidden="0" customWidth="1"/>
    <x:col min="6" max="6" width="22" hidden="0" customWidth="1"/>
    <x:col min="7" max="7" width="18" hidden="0" customWidth="1"/>
    <x:col min="8" max="8" width="18" hidden="0" customWidth="1"/>
    <x:col min="9" max="9" width="18" hidden="0" customWidth="1"/>
    <x:col min="10" max="10" width="15" hidden="0" customWidth="1"/>
    <x:col min="11" max="11" width="16" hidden="0" customWidth="1"/>
    <x:col min="12" max="12" width="18" hidden="0" customWidth="1"/>
    <x:col min="13" max="13" width="14" hidden="0" customWidth="1"/>
  </x:cols>
  <x:sheetData>
    <x:row r="1" ht="21.600000381469727" hidden="0" customHeight="1">
      <x:c r="A1" s="2" t="str">
        <x:v>Four-wall + network stress-test — сценарная модель, НЕ фактический P&amp;L PanClub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/>
    <x:row r="3" ht="15" hidden="0" customHeight="1">
      <x:c r="A3" s="14" t="str">
        <x:v>Сценарий</x:v>
      </x:c>
      <x:c r="B3" s="14" t="str">
        <x:v>Revenue/store</x:v>
      </x:c>
      <x:c r="C3" s="14" t="str">
        <x:v>Stores</x:v>
      </x:c>
      <x:c r="D3" s="14" t="str">
        <x:v>Gross margin</x:v>
      </x:c>
      <x:c r="E3" s="14" t="str">
        <x:v>Anchor lost</x:v>
      </x:c>
      <x:c r="F3" s="14" t="str">
        <x:v>Replacement retention</x:v>
      </x:c>
      <x:c r="G3" s="14" t="str">
        <x:v>Network revenue</x:v>
      </x:c>
      <x:c r="H3" s="14" t="str">
        <x:v>Gross profit</x:v>
      </x:c>
      <x:c r="I3" s="14" t="str">
        <x:v>Store fixed</x:v>
      </x:c>
      <x:c r="J3" s="14" t="str">
        <x:v>HQ</x:v>
      </x:c>
      <x:c r="K3" s="14" t="str">
        <x:v>Debt service</x:v>
      </x:c>
      <x:c r="L3" s="14" t="str">
        <x:v>Free cash</x:v>
      </x:c>
      <x:c r="M3" s="14" t="str">
        <x:v>Runway, мес.</x:v>
      </x:c>
    </x:row>
    <x:row r="4" ht="15" hidden="0" customHeight="1">
      <x:c r="A4" s="8" t="str">
        <x:v>NORMAL</x:v>
      </x:c>
      <x:c r="B4" s="37" t="n">
        <x:v>3000000</x:v>
      </x:c>
      <x:c r="C4" s="36" t="n">
        <x:v>30</x:v>
      </x:c>
      <x:c r="D4" s="38" t="n">
        <x:v>0.52</x:v>
      </x:c>
      <x:c r="E4" s="38" t="n">
        <x:v>0</x:v>
      </x:c>
      <x:c r="F4" s="38" t="n">
        <x:v>1</x:v>
      </x:c>
      <x:c r="G4" s="44" t="n">
        <x:f>B4*C4*((1-E4)+E4*F4)</x:f>
        <x:v>90000000</x:v>
      </x:c>
      <x:c r="H4" s="44" t="n">
        <x:f>G4*D4</x:f>
        <x:v>46800000</x:v>
      </x:c>
      <x:c r="I4" s="44" t="n">
        <x:f>C4*(ScenarioInputs!C7+ScenarioInputs!C8+ScenarioInputs!C9)</x:f>
        <x:v>41700000</x:v>
      </x:c>
      <x:c r="J4" s="37" t="n">
        <x:v>9000000</x:v>
      </x:c>
      <x:c r="K4" s="37" t="n">
        <x:v>6000000</x:v>
      </x:c>
      <x:c r="L4" s="44" t="n">
        <x:f>H4-I4-J4-K4</x:f>
        <x:v>-9900000</x:v>
      </x:c>
      <x:c r="M4" s="45" t="n">
        <x:f>IF(L4&gt;=0,999,ScenarioInputs!C15/ABS(L4))</x:f>
        <x:v>12.121212121212121</x:v>
      </x:c>
    </x:row>
    <x:row r="5" ht="15" hidden="0" customHeight="1">
      <x:c r="A5" s="8" t="str">
        <x:v>ANCHOR SHOCK</x:v>
      </x:c>
      <x:c r="B5" s="37" t="n">
        <x:v>3000000</x:v>
      </x:c>
      <x:c r="C5" s="36" t="n">
        <x:v>30</x:v>
      </x:c>
      <x:c r="D5" s="38" t="n">
        <x:v>0.52</x:v>
      </x:c>
      <x:c r="E5" s="38" t="n">
        <x:v>0.6</x:v>
      </x:c>
      <x:c r="F5" s="38" t="n">
        <x:v>0</x:v>
      </x:c>
      <x:c r="G5" s="44" t="n">
        <x:f>B5*C5*((1-E5)+E5*F5)</x:f>
        <x:v>36000000</x:v>
      </x:c>
      <x:c r="H5" s="44" t="n">
        <x:f>G5*D5</x:f>
        <x:v>18720000</x:v>
      </x:c>
      <x:c r="I5" s="44" t="n">
        <x:f>C5*(ScenarioInputs!C7+ScenarioInputs!C8+ScenarioInputs!C9)</x:f>
        <x:v>41700000</x:v>
      </x:c>
      <x:c r="J5" s="37" t="n">
        <x:v>9000000</x:v>
      </x:c>
      <x:c r="K5" s="37" t="n">
        <x:v>6000000</x:v>
      </x:c>
      <x:c r="L5" s="44" t="n">
        <x:f>H5-I5-J5-K5</x:f>
        <x:v>-37980000</x:v>
      </x:c>
      <x:c r="M5" s="45" t="n">
        <x:f>IF(L5&gt;=0,999,ScenarioInputs!C15/ABS(L5))</x:f>
        <x:v>3.1595576619273302</x:v>
      </x:c>
    </x:row>
    <x:row r="6" ht="15" hidden="0" customHeight="1">
      <x:c r="A6" s="8" t="str">
        <x:v>WEAK MULTIBRAND</x:v>
      </x:c>
      <x:c r="B6" s="37" t="n">
        <x:v>3000000</x:v>
      </x:c>
      <x:c r="C6" s="36" t="n">
        <x:v>30</x:v>
      </x:c>
      <x:c r="D6" s="38" t="n">
        <x:v>0.5</x:v>
      </x:c>
      <x:c r="E6" s="38" t="n">
        <x:v>0.6</x:v>
      </x:c>
      <x:c r="F6" s="38" t="n">
        <x:v>0.35</x:v>
      </x:c>
      <x:c r="G6" s="44" t="n">
        <x:f>B6*C6*((1-E6)+E6*F6)</x:f>
        <x:v>54900000</x:v>
      </x:c>
      <x:c r="H6" s="44" t="n">
        <x:f>G6*D6</x:f>
        <x:v>27450000</x:v>
      </x:c>
      <x:c r="I6" s="44" t="n">
        <x:f>C6*(ScenarioInputs!C7+ScenarioInputs!C8+ScenarioInputs!C9)</x:f>
        <x:v>41700000</x:v>
      </x:c>
      <x:c r="J6" s="37" t="n">
        <x:v>9000000</x:v>
      </x:c>
      <x:c r="K6" s="37" t="n">
        <x:v>6000000</x:v>
      </x:c>
      <x:c r="L6" s="44" t="n">
        <x:f>H6-I6-J6-K6</x:f>
        <x:v>-29250000</x:v>
      </x:c>
      <x:c r="M6" s="45" t="n">
        <x:f>IF(L6&gt;=0,999,ScenarioInputs!C15/ABS(L6))</x:f>
        <x:v>4.102564102564102</x:v>
      </x:c>
    </x:row>
    <x:row r="7" ht="15" hidden="0" customHeight="1">
      <x:c r="A7" s="8" t="str">
        <x:v>BASE TURNAROUND</x:v>
      </x:c>
      <x:c r="B7" s="37" t="n">
        <x:v>3000000</x:v>
      </x:c>
      <x:c r="C7" s="36" t="n">
        <x:v>20</x:v>
      </x:c>
      <x:c r="D7" s="38" t="n">
        <x:v>0.5</x:v>
      </x:c>
      <x:c r="E7" s="38" t="n">
        <x:v>0.6</x:v>
      </x:c>
      <x:c r="F7" s="38" t="n">
        <x:v>0.55</x:v>
      </x:c>
      <x:c r="G7" s="44" t="n">
        <x:f>B7*C7*((1-E7)+E7*F7)</x:f>
        <x:v>43800000</x:v>
      </x:c>
      <x:c r="H7" s="44" t="n">
        <x:f>G7*D7</x:f>
        <x:v>21900000</x:v>
      </x:c>
      <x:c r="I7" s="44" t="n">
        <x:f>C7*(ScenarioInputs!C7+ScenarioInputs!C8+ScenarioInputs!C9)</x:f>
        <x:v>27800000</x:v>
      </x:c>
      <x:c r="J7" s="37" t="n">
        <x:v>7000000</x:v>
      </x:c>
      <x:c r="K7" s="37" t="n">
        <x:v>5000000</x:v>
      </x:c>
      <x:c r="L7" s="44" t="n">
        <x:f>H7-I7-J7-K7</x:f>
        <x:v>-17900000</x:v>
      </x:c>
      <x:c r="M7" s="45" t="n">
        <x:f>IF(L7&gt;=0,999,ScenarioInputs!C15/ABS(L7))</x:f>
        <x:v>6.70391061452514</x:v>
      </x:c>
    </x:row>
    <x:row r="8" ht="26.399999618530273" hidden="0" customHeight="1">
      <x:c r="A8" s="8" t="str">
        <x:v>STRONG TURNAROUND</x:v>
      </x:c>
      <x:c r="B8" s="37" t="n">
        <x:v>3200000</x:v>
      </x:c>
      <x:c r="C8" s="36" t="n">
        <x:v>16</x:v>
      </x:c>
      <x:c r="D8" s="38" t="n">
        <x:v>0.54</x:v>
      </x:c>
      <x:c r="E8" s="38" t="n">
        <x:v>0.6</x:v>
      </x:c>
      <x:c r="F8" s="38" t="n">
        <x:v>0.75</x:v>
      </x:c>
      <x:c r="G8" s="44" t="n">
        <x:f>B8*C8*((1-E8)+E8*F8)</x:f>
        <x:v>43520000</x:v>
      </x:c>
      <x:c r="H8" s="44" t="n">
        <x:f>G8*D8</x:f>
        <x:v>23500800</x:v>
      </x:c>
      <x:c r="I8" s="44" t="n">
        <x:f>C8*(ScenarioInputs!C7+ScenarioInputs!C8+ScenarioInputs!C9)</x:f>
        <x:v>22240000</x:v>
      </x:c>
      <x:c r="J8" s="37" t="n">
        <x:v>6000000</x:v>
      </x:c>
      <x:c r="K8" s="37" t="n">
        <x:v>4000000</x:v>
      </x:c>
      <x:c r="L8" s="44" t="n">
        <x:f>H8-I8-J8-K8</x:f>
        <x:v>-8739200</x:v>
      </x:c>
      <x:c r="M8" s="45" t="n">
        <x:f>IF(L8&gt;=0,999,ScenarioInputs!C15/ABS(L8))</x:f>
        <x:v>13.731233980227023</x:v>
      </x:c>
    </x:row>
    <x:row r="9"/>
    <x:row r="10"/>
    <x:row r="11"/>
    <x:row r="12"/>
    <x:row r="13"/>
    <x:row r="14"/>
    <x:row r="15"/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M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2" hidden="0" customWidth="1"/>
    <x:col min="3" max="3" width="23" hidden="0" customWidth="1"/>
    <x:col min="4" max="4" width="23" hidden="0" customWidth="1"/>
    <x:col min="5" max="5" width="24" hidden="0" customWidth="1"/>
    <x:col min="6" max="6" width="13" hidden="0" customWidth="1"/>
    <x:col min="7" max="7" width="18" hidden="0" customWidth="1"/>
    <x:col min="8" max="8" width="42" hidden="0" customWidth="1"/>
  </x:cols>
  <x:sheetData>
    <x:row r="1" ht="21.600000381469727" hidden="0" customHeight="1">
      <x:c r="A1" s="2" t="str">
        <x:v>Ранние сигналы: что должно было включить crisis mode раньше</x:v>
      </x:c>
      <x:c r="B1" s="2"/>
      <x:c r="C1" s="2"/>
      <x:c r="D1" s="2"/>
      <x:c r="E1" s="2"/>
      <x:c r="F1" s="2"/>
      <x:c r="G1" s="2"/>
      <x:c r="H1" s="2"/>
    </x:row>
    <x:row r="2"/>
    <x:row r="3" ht="15" hidden="0" customHeight="1">
      <x:c r="A3" s="14" t="str">
        <x:v>Блок</x:v>
      </x:c>
      <x:c r="B3" s="14" t="str">
        <x:v>Сигнал</x:v>
      </x:c>
      <x:c r="C3" s="14" t="str">
        <x:v>GREEN</x:v>
      </x:c>
      <x:c r="D3" s="14" t="str">
        <x:v>YELLOW</x:v>
      </x:c>
      <x:c r="E3" s="14" t="str">
        <x:v>RED</x:v>
      </x:c>
      <x:c r="F3" s="14" t="str">
        <x:v>Частота</x:v>
      </x:c>
      <x:c r="G3" s="14" t="str">
        <x:v>Владелец</x:v>
      </x:c>
      <x:c r="H3" s="14" t="str">
        <x:v>Решение при RED</x:v>
      </x:c>
    </x:row>
    <x:row r="4" ht="15" hidden="0" customHeight="1">
      <x:c r="A4" s="8" t="str">
        <x:v>Demand</x:v>
      </x:c>
      <x:c r="B4" s="8" t="str">
        <x:v>Продажи якорного бренда г/г</x:v>
      </x:c>
      <x:c r="C4" s="8" t="str">
        <x:v>&gt; -5%</x:v>
      </x:c>
      <x:c r="D4" s="8" t="str">
        <x:v>-5…-15%</x:v>
      </x:c>
      <x:c r="E4" s="8" t="str">
        <x:v>&lt; -15%</x:v>
      </x:c>
      <x:c r="F4" s="8" t="str">
        <x:v>weekly</x:v>
      </x:c>
      <x:c r="G4" s="8" t="str">
        <x:v>Commercial</x:v>
      </x:c>
      <x:c r="H4" s="8" t="str">
        <x:v>Freeze expansion; reforecast</x:v>
      </x:c>
    </x:row>
    <x:row r="5" ht="15" hidden="0" customHeight="1">
      <x:c r="A5" s="8" t="str">
        <x:v>Supply</x:v>
      </x:c>
      <x:c r="B5" s="8" t="str">
        <x:v>Stockout ключевых SKU</x:v>
      </x:c>
      <x:c r="C5" s="8" t="str">
        <x:v>&lt;5%</x:v>
      </x:c>
      <x:c r="D5" s="8" t="str">
        <x:v>5–15%</x:v>
      </x:c>
      <x:c r="E5" s="8" t="str">
        <x:v>&gt;15%</x:v>
      </x:c>
      <x:c r="F5" s="8" t="str">
        <x:v>weekly</x:v>
      </x:c>
      <x:c r="G5" s="8" t="str">
        <x:v>Buying</x:v>
      </x:c>
      <x:c r="H5" s="8" t="str">
        <x:v>Alternative supply / shrink footprint</x:v>
      </x:c>
    </x:row>
    <x:row r="6" ht="15" hidden="0" customHeight="1">
      <x:c r="A6" s="8" t="str">
        <x:v>Store</x:v>
      </x:c>
      <x:c r="B6" s="8" t="str">
        <x:v>Four-wall contribution</x:v>
      </x:c>
      <x:c r="C6" s="8" t="str">
        <x:v> &gt;15% выручки</x:v>
      </x:c>
      <x:c r="D6" s="8" t="str">
        <x:v>5–15%</x:v>
      </x:c>
      <x:c r="E6" s="8" t="str">
        <x:v>&lt;5%</x:v>
      </x:c>
      <x:c r="F6" s="8" t="str">
        <x:v>monthly</x:v>
      </x:c>
      <x:c r="G6" s="8" t="str">
        <x:v>Retail</x:v>
      </x:c>
      <x:c r="H6" s="8" t="str">
        <x:v>Rent renegotiation / exit</x:v>
      </x:c>
    </x:row>
    <x:row r="7" ht="15" hidden="0" customHeight="1">
      <x:c r="A7" s="8" t="str">
        <x:v>Store</x:v>
      </x:c>
      <x:c r="B7" s="8" t="str">
        <x:v>Occupancy cost / revenue</x:v>
      </x:c>
      <x:c r="C7" s="8" t="str">
        <x:v>&lt;12%</x:v>
      </x:c>
      <x:c r="D7" s="8" t="str">
        <x:v>12–18%</x:v>
      </x:c>
      <x:c r="E7" s="8" t="str">
        <x:v>&gt;18%</x:v>
      </x:c>
      <x:c r="F7" s="8" t="str">
        <x:v>monthly</x:v>
      </x:c>
      <x:c r="G7" s="8" t="str">
        <x:v>Retail</x:v>
      </x:c>
      <x:c r="H7" s="8" t="str">
        <x:v>Reprice lease / close</x:v>
      </x:c>
    </x:row>
    <x:row r="8" ht="15" hidden="0" customHeight="1">
      <x:c r="A8" s="8" t="str">
        <x:v>Inventory</x:v>
      </x:c>
      <x:c r="B8" s="8" t="str">
        <x:v>Запасы &gt;120 дней</x:v>
      </x:c>
      <x:c r="C8" s="8" t="str">
        <x:v>&lt;15%</x:v>
      </x:c>
      <x:c r="D8" s="8" t="str">
        <x:v>15–30%</x:v>
      </x:c>
      <x:c r="E8" s="8" t="str">
        <x:v>&gt;30%</x:v>
      </x:c>
      <x:c r="F8" s="8" t="str">
        <x:v>weekly</x:v>
      </x:c>
      <x:c r="G8" s="8" t="str">
        <x:v>Merch</x:v>
      </x:c>
      <x:c r="H8" s="8" t="str">
        <x:v>Markdown + cash release</x:v>
      </x:c>
    </x:row>
    <x:row r="9" ht="15" hidden="0" customHeight="1">
      <x:c r="A9" s="8" t="str">
        <x:v>Brand</x:v>
      </x:c>
      <x:c r="B9" s="8" t="str">
        <x:v>Доля top-1 бренда</x:v>
      </x:c>
      <x:c r="C9" s="8" t="str">
        <x:v>&lt;40%</x:v>
      </x:c>
      <x:c r="D9" s="8" t="str">
        <x:v>40–60%</x:v>
      </x:c>
      <x:c r="E9" s="8" t="str">
        <x:v>&gt;60%</x:v>
      </x:c>
      <x:c r="F9" s="8" t="str">
        <x:v>monthly</x:v>
      </x:c>
      <x:c r="G9" s="8" t="str">
        <x:v>CEO/Commercial</x:v>
      </x:c>
      <x:c r="H9" s="8" t="str">
        <x:v>Supplier/brand concentration plan</x:v>
      </x:c>
    </x:row>
    <x:row r="10" ht="15" hidden="0" customHeight="1">
      <x:c r="A10" s="8" t="str">
        <x:v>Rebrand</x:v>
      </x:c>
      <x:c r="B10" s="8" t="str">
        <x:v>Replacement retention</x:v>
      </x:c>
      <x:c r="C10" s="8" t="str">
        <x:v> &gt;70%</x:v>
      </x:c>
      <x:c r="D10" s="8" t="str">
        <x:v>50–70%</x:v>
      </x:c>
      <x:c r="E10" s="8" t="str">
        <x:v>&lt;50%</x:v>
      </x:c>
      <x:c r="F10" s="8" t="str">
        <x:v>monthly</x:v>
      </x:c>
      <x:c r="G10" s="8" t="str">
        <x:v>Commercial</x:v>
      </x:c>
      <x:c r="H10" s="8" t="str">
        <x:v>Stop rollout; rethink proposition</x:v>
      </x:c>
    </x:row>
    <x:row r="11" ht="15" hidden="0" customHeight="1">
      <x:c r="A11" s="8" t="str">
        <x:v>Finance</x:v>
      </x:c>
      <x:c r="B11" s="8" t="str">
        <x:v>Revenue decline run-rate</x:v>
      </x:c>
      <x:c r="C11" s="8" t="str">
        <x:v>&lt;10%</x:v>
      </x:c>
      <x:c r="D11" s="8" t="str">
        <x:v>10–25%</x:v>
      </x:c>
      <x:c r="E11" s="8" t="str">
        <x:v>&gt;25%</x:v>
      </x:c>
      <x:c r="F11" s="8" t="str">
        <x:v>monthly</x:v>
      </x:c>
      <x:c r="G11" s="8" t="str">
        <x:v>CFO</x:v>
      </x:c>
      <x:c r="H11" s="8" t="str">
        <x:v>13-week cash plan</x:v>
      </x:c>
    </x:row>
    <x:row r="12" ht="15" hidden="0" customHeight="1">
      <x:c r="A12" s="8" t="str">
        <x:v>Finance</x:v>
      </x:c>
      <x:c r="B12" s="8" t="str">
        <x:v>Cash runway</x:v>
      </x:c>
      <x:c r="C12" s="8" t="str">
        <x:v> &gt;12 мес</x:v>
      </x:c>
      <x:c r="D12" s="8" t="str">
        <x:v>6–12 мес</x:v>
      </x:c>
      <x:c r="E12" s="8" t="str">
        <x:v>&lt;6 мес</x:v>
      </x:c>
      <x:c r="F12" s="8" t="str">
        <x:v>weekly</x:v>
      </x:c>
      <x:c r="G12" s="8" t="str">
        <x:v>CFO</x:v>
      </x:c>
      <x:c r="H12" s="8" t="str">
        <x:v>Crisis committee</x:v>
      </x:c>
    </x:row>
    <x:row r="13" ht="15" hidden="0" customHeight="1">
      <x:c r="A13" s="8" t="str">
        <x:v>Debt</x:v>
      </x:c>
      <x:c r="B13" s="8" t="str">
        <x:v>Debt service / gross profit</x:v>
      </x:c>
      <x:c r="C13" s="8" t="str">
        <x:v>&lt;20%</x:v>
      </x:c>
      <x:c r="D13" s="8" t="str">
        <x:v>20–40%</x:v>
      </x:c>
      <x:c r="E13" s="8" t="str">
        <x:v>&gt;40%</x:v>
      </x:c>
      <x:c r="F13" s="8" t="str">
        <x:v>monthly</x:v>
      </x:c>
      <x:c r="G13" s="8" t="str">
        <x:v>CFO</x:v>
      </x:c>
      <x:c r="H13" s="8" t="str">
        <x:v>Standstill / restructuring</x:v>
      </x:c>
    </x:row>
    <x:row r="14" ht="15" hidden="0" customHeight="1">
      <x:c r="A14" s="8" t="str">
        <x:v>Debt</x:v>
      </x:c>
      <x:c r="B14" s="8" t="str">
        <x:v>Receivable from related parties / assets</x:v>
      </x:c>
      <x:c r="C14" s="8" t="str">
        <x:v>&lt;15%</x:v>
      </x:c>
      <x:c r="D14" s="8" t="str">
        <x:v>15–30%</x:v>
      </x:c>
      <x:c r="E14" s="8" t="str">
        <x:v>&gt;30%</x:v>
      </x:c>
      <x:c r="F14" s="8" t="str">
        <x:v>monthly</x:v>
      </x:c>
      <x:c r="G14" s="8" t="str">
        <x:v>Board</x:v>
      </x:c>
      <x:c r="H14" s="8" t="str">
        <x:v>Liquidity haircut / recovery plan</x:v>
      </x:c>
    </x:row>
    <x:row r="15" ht="15" hidden="0" customHeight="1">
      <x:c r="A15" s="8" t="str">
        <x:v>Digital</x:v>
      </x:c>
      <x:c r="B15" s="8" t="str">
        <x:v>Online growth vs total decline</x:v>
      </x:c>
      <x:c r="C15" s="8" t="str">
        <x:v>Online offsets &gt;50% loss</x:v>
      </x:c>
      <x:c r="D15" s="8" t="str">
        <x:v>20–50%</x:v>
      </x:c>
      <x:c r="E15" s="8" t="str">
        <x:v>&lt;20%</x:v>
      </x:c>
      <x:c r="F15" s="8" t="str">
        <x:v>monthly</x:v>
      </x:c>
      <x:c r="G15" s="8" t="str">
        <x:v>Ecom</x:v>
      </x:c>
      <x:c r="H15" s="8" t="str">
        <x:v>Do not assume digital saves footprint</x:v>
      </x:c>
    </x:row>
    <x:row r="16" ht="15" hidden="0" customHeight="1">
      <x:c r="A16" s="8" t="str">
        <x:v>Customer</x:v>
      </x:c>
      <x:c r="B16" s="8" t="str">
        <x:v>Repeat rate</x:v>
      </x:c>
      <x:c r="C16" s="8" t="str">
        <x:v>Stable</x:v>
      </x:c>
      <x:c r="D16" s="8" t="str">
        <x:v>-5…-10 pp</x:v>
      </x:c>
      <x:c r="E16" s="8" t="str">
        <x:v>&lt;-10 pp</x:v>
      </x:c>
      <x:c r="F16" s="8" t="str">
        <x:v>monthly</x:v>
      </x:c>
      <x:c r="G16" s="8" t="str">
        <x:v>CRM</x:v>
      </x:c>
      <x:c r="H16" s="8" t="str">
        <x:v>Retention reset</x:v>
      </x:c>
    </x:row>
    <x:row r="17" ht="15" hidden="0" customHeight="1">
      <x:c r="A17" s="8" t="str">
        <x:v>Market</x:v>
      </x:c>
      <x:c r="B17" s="8" t="str">
        <x:v>Company vs market growth gap</x:v>
      </x:c>
      <x:c r="C17" s="8" t="str">
        <x:v>≤5 pp</x:v>
      </x:c>
      <x:c r="D17" s="8" t="str">
        <x:v>5–15 pp</x:v>
      </x:c>
      <x:c r="E17" s="8" t="str">
        <x:v>&gt;15 pp</x:v>
      </x:c>
      <x:c r="F17" s="8" t="str">
        <x:v>quarterly</x:v>
      </x:c>
      <x:c r="G17" s="8" t="str">
        <x:v>Strategy</x:v>
      </x:c>
      <x:c r="H17" s="8" t="str">
        <x:v>Model problem, not market excuse</x:v>
      </x:c>
    </x:row>
    <x:row r="18" ht="15" hidden="0" customHeight="1">
      <x:c r="A18" s="8" t="str">
        <x:v>Legal</x:v>
      </x:c>
      <x:c r="B18" s="8" t="str">
        <x:v>Просрочка кредитора / судебный risk</x:v>
      </x:c>
      <x:c r="C18" s="8" t="str">
        <x:v>Нет</x:v>
      </x:c>
      <x:c r="D18" s="8" t="str">
        <x:v>Переговоры</x:v>
      </x:c>
      <x:c r="E18" s="8" t="str">
        <x:v>Default/claim</x:v>
      </x:c>
      <x:c r="F18" s="8" t="str">
        <x:v>weekly</x:v>
      </x:c>
      <x:c r="G18" s="8" t="str">
        <x:v>CFO/Legal</x:v>
      </x:c>
      <x:c r="H18" s="8" t="str">
        <x:v>Restructuring now</x:v>
      </x:c>
    </x:row>
    <x:row r="19" ht="15" hidden="0" customHeight="1">
      <x:c r="A19" s="8" t="str">
        <x:v>People</x:v>
      </x:c>
      <x:c r="B19" s="8" t="str">
        <x:v>Headcount falls faster than store count</x:v>
      </x:c>
      <x:c r="C19" s="8" t="str">
        <x:v>No</x:v>
      </x:c>
      <x:c r="D19" s="8" t="str">
        <x:v>Up to 10 pp</x:v>
      </x:c>
      <x:c r="E19" s="8" t="str">
        <x:v>&gt;10 pp</x:v>
      </x:c>
      <x:c r="F19" s="8" t="str">
        <x:v>monthly</x:v>
      </x:c>
      <x:c r="G19" s="8" t="str">
        <x:v>HR</x:v>
      </x:c>
      <x:c r="H19" s="8" t="str">
        <x:v>Service-level risk</x:v>
      </x:c>
    </x:row>
    <x:row r="20" ht="15" hidden="0" customHeight="1">
      <x:c r="A20" s="8" t="str">
        <x:v>Assortment</x:v>
      </x:c>
      <x:c r="B20" s="8" t="str">
        <x:v>GMROI by new brands</x:v>
      </x:c>
      <x:c r="C20" s="8" t="str">
        <x:v>Target met</x:v>
      </x:c>
      <x:c r="D20" s="8" t="str">
        <x:v>70–100% target</x:v>
      </x:c>
      <x:c r="E20" s="8" t="str">
        <x:v>&lt;70% target</x:v>
      </x:c>
      <x:c r="F20" s="8" t="str">
        <x:v>monthly</x:v>
      </x:c>
      <x:c r="G20" s="8" t="str">
        <x:v>Merch</x:v>
      </x:c>
      <x:c r="H20" s="8" t="str">
        <x:v>Delist / consignment only</x:v>
      </x:c>
    </x:row>
    <x:row r="21" ht="15" hidden="0" customHeight="1">
      <x:c r="A21" s="8" t="str">
        <x:v>Decision</x:v>
      </x:c>
      <x:c r="B21" s="8" t="str">
        <x:v>Store closure backlog</x:v>
      </x:c>
      <x:c r="C21" s="8" t="str">
        <x:v>0–5% stores</x:v>
      </x:c>
      <x:c r="D21" s="8" t="str">
        <x:v>5–15%</x:v>
      </x:c>
      <x:c r="E21" s="8" t="str">
        <x:v>&gt;15%</x:v>
      </x:c>
      <x:c r="F21" s="8" t="str">
        <x:v>monthly</x:v>
      </x:c>
      <x:c r="G21" s="8" t="str">
        <x:v>CEO</x:v>
      </x:c>
      <x:c r="H21" s="8" t="str">
        <x:v>Batch exits, not one-by-one drift</x:v>
      </x:c>
    </x:row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H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8" hidden="0" customWidth="1"/>
    <x:col min="3" max="3" width="23" hidden="0" customWidth="1"/>
    <x:col min="4" max="4" width="23" hidden="0" customWidth="1"/>
    <x:col min="5" max="5" width="23" hidden="0" customWidth="1"/>
    <x:col min="6" max="6" width="16" hidden="0" customWidth="1"/>
    <x:col min="7" max="7" width="38" hidden="0" customWidth="1"/>
    <x:col min="8" max="8" width="34" hidden="0" customWidth="1"/>
  </x:cols>
  <x:sheetData>
    <x:row r="1" ht="21.600000381469727" hidden="0" customHeight="1">
      <x:c r="A1" s="2" t="str">
        <x:v>Матрица ЗАЩИЩАТЬ / ПЕРЕСТРАИВАТЬ / ВЫХОДИТЬ</x:v>
      </x:c>
      <x:c r="B1" s="2"/>
      <x:c r="C1" s="2"/>
      <x:c r="D1" s="2"/>
      <x:c r="E1" s="2"/>
      <x:c r="F1" s="2"/>
      <x:c r="G1" s="2"/>
      <x:c r="H1" s="2"/>
    </x:row>
    <x:row r="2"/>
    <x:row r="3" ht="15" hidden="0" customHeight="1">
      <x:c r="A3" s="14" t="str">
        <x:v>Объект</x:v>
      </x:c>
      <x:c r="B3" s="14" t="str">
        <x:v>Метрика</x:v>
      </x:c>
      <x:c r="C3" s="14" t="str">
        <x:v>Защищать</x:v>
      </x:c>
      <x:c r="D3" s="14" t="str">
        <x:v>Перестраивать</x:v>
      </x:c>
      <x:c r="E3" s="14" t="str">
        <x:v>Выходить</x:v>
      </x:c>
      <x:c r="F3" s="14" t="str">
        <x:v>Срок решения</x:v>
      </x:c>
      <x:c r="G3" s="14" t="str">
        <x:v>Почему</x:v>
      </x:c>
      <x:c r="H3" s="14" t="str">
        <x:v>Следующий шаг</x:v>
      </x:c>
    </x:row>
    <x:row r="4" ht="15" hidden="0" customHeight="1">
      <x:c r="A4" s="8" t="str">
        <x:v>Магазин</x:v>
      </x:c>
      <x:c r="B4" s="8" t="str">
        <x:v>Four-wall contribution</x:v>
      </x:c>
      <x:c r="C4" s="8" t="str">
        <x:v>&gt;15%</x:v>
      </x:c>
      <x:c r="D4" s="8" t="str">
        <x:v>+5…15%</x:v>
      </x:c>
      <x:c r="E4" s="8" t="str">
        <x:v>&lt;5% 2 мес.</x:v>
      </x:c>
      <x:c r="F4" s="8" t="str">
        <x:v>30 дней</x:v>
      </x:c>
      <x:c r="G4" s="8" t="str">
        <x:v>Не субсидировать слабую точку брендом</x:v>
      </x:c>
      <x:c r="H4" s="8" t="str">
        <x:v>Rent renegotiation / closure</x:v>
      </x:c>
    </x:row>
    <x:row r="5" ht="26.399999618530273" hidden="0" customHeight="1">
      <x:c r="A5" s="8" t="str">
        <x:v>Бренд</x:v>
      </x:c>
      <x:c r="B5" s="8" t="str">
        <x:v>GMROI + repeat</x:v>
      </x:c>
      <x:c r="C5" s="8" t="str">
        <x:v>Выше target</x:v>
      </x:c>
      <x:c r="D5" s="8" t="str">
        <x:v>70–100% target</x:v>
      </x:c>
      <x:c r="E5" s="8" t="str">
        <x:v>&lt;70% target</x:v>
      </x:c>
      <x:c r="F5" s="8" t="str">
        <x:v>60 дней</x:v>
      </x:c>
      <x:c r="G5" s="8" t="str">
        <x:v>Количество брендов не равно качеству ассортимента</x:v>
      </x:c>
      <x:c r="H5" s="8" t="str">
        <x:v>Delist/consignment</x:v>
      </x:c>
    </x:row>
    <x:row r="6" ht="15" hidden="0" customHeight="1">
      <x:c r="A6" s="8" t="str">
        <x:v>Канал</x:v>
      </x:c>
      <x:c r="B6" s="8" t="str">
        <x:v>Contribution after fulfillment</x:v>
      </x:c>
      <x:c r="C6" s="8" t="str">
        <x:v>Положительный и растёт</x:v>
      </x:c>
      <x:c r="D6" s="8" t="str">
        <x:v>Около нуля</x:v>
      </x:c>
      <x:c r="E6" s="8" t="str">
        <x:v>Отрицательный 3 мес.</x:v>
      </x:c>
      <x:c r="F6" s="8" t="str">
        <x:v>60 дней</x:v>
      </x:c>
      <x:c r="G6" s="8" t="str">
        <x:v>Онлайн не самоцель</x:v>
      </x:c>
      <x:c r="H6" s="8" t="str">
        <x:v>Reprice / fix CAC</x:v>
      </x:c>
    </x:row>
    <x:row r="7" ht="15" hidden="0" customHeight="1">
      <x:c r="A7" s="8" t="str">
        <x:v>Долг</x:v>
      </x:c>
      <x:c r="B7" s="8" t="str">
        <x:v>Debt service / gross profit</x:v>
      </x:c>
      <x:c r="C7" s="8" t="str">
        <x:v>&lt;20%</x:v>
      </x:c>
      <x:c r="D7" s="8" t="str">
        <x:v>20–40%</x:v>
      </x:c>
      <x:c r="E7" s="8" t="str">
        <x:v>&gt;40%</x:v>
      </x:c>
      <x:c r="F7" s="8" t="str">
        <x:v>Немедленно</x:v>
      </x:c>
      <x:c r="G7" s="8" t="str">
        <x:v>Операционный turnaround не лечит баланс</x:v>
      </x:c>
      <x:c r="H7" s="8" t="str">
        <x:v>Standstill / haircut / equity</x:v>
      </x:c>
    </x:row>
    <x:row r="8" ht="15" hidden="0" customHeight="1">
      <x:c r="A8" s="8" t="str">
        <x:v>Сеть</x:v>
      </x:c>
      <x:c r="B8" s="8" t="str">
        <x:v>Cash runway after closures</x:v>
      </x:c>
      <x:c r="C8" s="8" t="str">
        <x:v>&gt;12 мес.</x:v>
      </x:c>
      <x:c r="D8" s="8" t="str">
        <x:v>6–12 мес.</x:v>
      </x:c>
      <x:c r="E8" s="8" t="str">
        <x:v>&lt;6 мес.</x:v>
      </x:c>
      <x:c r="F8" s="8" t="str">
        <x:v>14 дней</x:v>
      </x:c>
      <x:c r="G8" s="8" t="str">
        <x:v>Нужен запас времени</x:v>
      </x:c>
      <x:c r="H8" s="8" t="str">
        <x:v>Accelerate exits</x:v>
      </x:c>
    </x:row>
    <x:row r="9" ht="15" hidden="0" customHeight="1">
      <x:c r="A9" s="8" t="str">
        <x:v>Rebrand</x:v>
      </x:c>
      <x:c r="B9" s="8" t="str">
        <x:v>Replacement retention</x:v>
      </x:c>
      <x:c r="C9" s="8" t="str">
        <x:v>&gt;70%</x:v>
      </x:c>
      <x:c r="D9" s="8" t="str">
        <x:v>50–70%</x:v>
      </x:c>
      <x:c r="E9" s="8" t="str">
        <x:v>&lt;50%</x:v>
      </x:c>
      <x:c r="F9" s="8" t="str">
        <x:v>90 дней</x:v>
      </x:c>
      <x:c r="G9" s="8" t="str">
        <x:v>Новая вывеска должна удержать спрос</x:v>
      </x:c>
      <x:c r="H9" s="8" t="str">
        <x:v>Stop rollout / reposition</x:v>
      </x:c>
    </x:row>
    <x:row r="10"/>
    <x:row r="11"/>
    <x:row r="12"/>
    <x:row r="13"/>
    <x:row r="14"/>
    <x:row r="15"/>
    <x:row r="16"/>
    <x:row r="17"/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H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8" hidden="0" customWidth="1"/>
    <x:col min="3" max="3" width="16" hidden="0" customWidth="1"/>
    <x:col min="4" max="4" width="28" hidden="0" customWidth="1"/>
    <x:col min="5" max="5" width="38" hidden="0" customWidth="1"/>
    <x:col min="6" max="6" width="24" hidden="0" customWidth="1"/>
    <x:col min="7" max="7" width="18" hidden="0" customWidth="1"/>
    <x:col min="8" max="8" width="18" hidden="0" customWidth="1"/>
  </x:cols>
  <x:sheetData>
    <x:row r="1" ht="21.600000381469727" hidden="0" customHeight="1">
      <x:c r="A1" s="2" t="str">
        <x:v>PanClub — loss of maneuver dashboard</x:v>
      </x:c>
      <x:c r="B1" s="2"/>
      <x:c r="C1" s="2"/>
      <x:c r="D1" s="2"/>
      <x:c r="E1" s="2"/>
      <x:c r="F1" s="2"/>
      <x:c r="G1" s="2"/>
      <x:c r="H1" s="2"/>
    </x:row>
    <x:row r="2"/>
    <x:row r="3" ht="15" hidden="0" customHeight="1">
      <x:c r="A3" s="14" t="str">
        <x:v>CASE FACTS</x:v>
      </x:c>
      <x:c r="B3" s="14"/>
      <x:c r="C3" s="14"/>
      <x:c r="D3" s="14"/>
      <x:c r="E3" s="14" t="str">
        <x:v>MANAGEMENT GATE</x:v>
      </x:c>
      <x:c r="F3" s="14"/>
      <x:c r="G3" s="14"/>
      <x:c r="H3" s="14"/>
    </x:row>
    <x:row r="4" ht="21.600000381469727" hidden="0" customHeight="1">
      <x:c r="A4" t="str">
        <x:v>Выручка 2021</x:v>
      </x:c>
      <x:c r="B4" s="20" t="n">
        <x:v>4604.411</x:v>
      </x:c>
      <x:c r="C4" t="str">
        <x:v>млн ₽</x:v>
      </x:c>
      <x:c r="D4" t="str">
        <x:v>База до шока</x:v>
      </x:c>
      <x:c r="E4" s="52" t="str">
        <x:v>FAILURE CONFIRMED</x:v>
      </x:c>
      <x:c r="F4" s="52"/>
      <x:c r="G4" s="52"/>
      <x:c r="H4" s="52"/>
    </x:row>
    <x:row r="5" ht="15" hidden="0" customHeight="1">
      <x:c r="A5" t="str">
        <x:v>Выручка 2025</x:v>
      </x:c>
      <x:c r="B5" s="20" t="n">
        <x:v>562.731</x:v>
      </x:c>
      <x:c r="C5" t="str">
        <x:v>млн ₽</x:v>
      </x:c>
      <x:c r="D5" t="str">
        <x:v>После четырёх лет сжатия</x:v>
      </x:c>
    </x:row>
    <x:row r="6" ht="15" hidden="0" customHeight="1">
      <x:c r="A6" t="str">
        <x:v>Падение 2021→2025</x:v>
      </x:c>
      <x:c r="B6" s="22" t="n">
        <x:f>1-B5/B4</x:f>
        <x:v>0.8777843680766118</x:v>
      </x:c>
      <x:c r="C6" t="str">
        <x:v>%</x:v>
      </x:c>
      <x:c r="D6" t="str">
        <x:v>Формула</x:v>
      </x:c>
      <x:c r="E6" s="14" t="str">
        <x:v>Контроль</x:v>
      </x:c>
      <x:c r="F6" s="14" t="str">
        <x:v>Статус</x:v>
      </x:c>
    </x:row>
    <x:row r="7" ht="15" hidden="0" customHeight="1">
      <x:c r="A7" t="str">
        <x:v>CAGR выручки</x:v>
      </x:c>
      <x:c r="B7" s="22" t="n">
        <x:f>(B5/B4)^(1/4)-1</x:f>
        <x:v>-0.4087356565309338</x:v>
      </x:c>
      <x:c r="C7" t="str">
        <x:v>%/год</x:v>
      </x:c>
      <x:c r="D7" t="str">
        <x:v>2021→2025</x:v>
      </x:c>
      <x:c r="E7" s="8" t="str">
        <x:v>Рынок как единственное объяснение</x:v>
      </x:c>
      <x:c r="F7" s="8" t="str">
        <x:v>НЕТ</x:v>
      </x:c>
    </x:row>
    <x:row r="8" ht="15" hidden="0" customHeight="1">
      <x:c r="A8" t="str">
        <x:v>Магазины: 2022</x:v>
      </x:c>
      <x:c r="B8" s="48" t="n">
        <x:v>94</x:v>
      </x:c>
      <x:c r="C8" t="str">
        <x:v>шт.</x:v>
      </x:c>
      <x:c r="D8" t="str">
        <x:v>Конец года</x:v>
      </x:c>
      <x:c r="E8" s="8" t="str">
        <x:v>Мультибренд как единственная причина</x:v>
      </x:c>
      <x:c r="F8" s="8" t="str">
        <x:v>НЕ ДОКАЗАНО</x:v>
      </x:c>
    </x:row>
    <x:row r="9" ht="15" hidden="0" customHeight="1">
      <x:c r="A9" t="str">
        <x:v>Магазины: 2026</x:v>
      </x:c>
      <x:c r="B9" s="48" t="n">
        <x:v>2</x:v>
      </x:c>
      <x:c r="C9" t="str">
        <x:v>шт.</x:v>
      </x:c>
      <x:c r="D9" t="str">
        <x:v>Июнь</x:v>
      </x:c>
      <x:c r="E9" s="8" t="str">
        <x:v>Падение выручки</x:v>
      </x:c>
      <x:c r="F9" s="8" t="str">
        <x:v>КРИТИЧНО</x:v>
      </x:c>
    </x:row>
    <x:row r="10" ht="15" hidden="0" customHeight="1">
      <x:c r="A10" t="str">
        <x:v>Сжатие сети</x:v>
      </x:c>
      <x:c r="B10" s="22" t="n">
        <x:f>1-B9/B8</x:f>
        <x:v>0.9787234042553191</x:v>
      </x:c>
      <x:c r="C10" t="str">
        <x:v>%</x:v>
      </x:c>
      <x:c r="D10" t="str">
        <x:v>Формула</x:v>
      </x:c>
      <x:c r="E10" s="8" t="str">
        <x:v>Долговой контур</x:v>
      </x:c>
      <x:c r="F10" s="8" t="str">
        <x:v>КРИТИЧНО</x:v>
      </x:c>
    </x:row>
    <x:row r="11" ht="15" hidden="0" customHeight="1">
      <x:c r="A11" t="str">
        <x:v>Сбербанк в реестре</x:v>
      </x:c>
      <x:c r="B11" s="20" t="n">
        <x:v>4500</x:v>
      </x:c>
      <x:c r="C11" t="str">
        <x:v>млн ₽</x:v>
      </x:c>
      <x:c r="D11" t="str">
        <x:v>&gt;4,5 млрд ₽</x:v>
      </x:c>
      <x:c r="E11" s="8" t="str">
        <x:v>Сжатие сети</x:v>
      </x:c>
      <x:c r="F11" s="8" t="str">
        <x:v>КРИТИЧНО</x:v>
      </x:c>
    </x:row>
    <x:row r="12"/>
    <x:row r="13">
      <x:c r="E13" s="58" t="str">
        <x:v>Сильный вывод: PanClub не доказывает, что мультибренд «не работает». Он показывает другое: когда якорный бренд/поставки ломаются, расширение ассортимента должно одновременно сопровождаться быстрым пересчётом сети, высвобождением cash и реструктуризацией старого долга. Если новый ассортимент не удерживает спрос, а баланс уже перегружен, ребрендинг покупает время, но не возвращает манёвр.</x:v>
      </x:c>
      <x:c r="F13" s="58"/>
      <x:c r="G13" s="58"/>
      <x:c r="H13" s="58"/>
    </x:row>
    <x:row r="14">
      <x:c r="E14" s="58"/>
      <x:c r="F14" s="58"/>
      <x:c r="G14" s="58"/>
      <x:c r="H14" s="58"/>
    </x:row>
    <x:row r="15">
      <x:c r="E15" s="58"/>
      <x:c r="F15" s="58"/>
      <x:c r="G15" s="58"/>
      <x:c r="H15" s="58"/>
    </x:row>
    <x:row r="16">
      <x:c r="E16" s="58"/>
      <x:c r="F16" s="58"/>
      <x:c r="G16" s="58"/>
      <x:c r="H16" s="58"/>
    </x:row>
    <x:row r="17">
      <x:c r="E17" s="58"/>
      <x:c r="F17" s="58"/>
      <x:c r="G17" s="58"/>
      <x:c r="H17" s="58"/>
    </x:row>
    <x:row r="18">
      <x:c r="E18" s="58"/>
      <x:c r="F18" s="58"/>
      <x:c r="G18" s="58"/>
      <x:c r="H18" s="58"/>
    </x:row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H1"/>
    <x:mergeCell ref="A3:D3"/>
    <x:mergeCell ref="E3:H3"/>
    <x:mergeCell ref="E4:H4"/>
    <x:mergeCell ref="E13:H18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4" hidden="0" customWidth="1"/>
    <x:col min="3" max="3" width="52" hidden="0" customWidth="1"/>
    <x:col min="4" max="4" width="72" hidden="0" customWidth="1"/>
    <x:col min="5" max="5" width="38" hidden="0" customWidth="1"/>
  </x:cols>
  <x:sheetData>
    <x:row r="1" ht="21.600000381469727" hidden="0" customHeight="1">
      <x:c r="A1" s="2" t="str">
        <x:v>Источники · фактчек 26.08.2026</x:v>
      </x:c>
      <x:c r="B1" s="2"/>
      <x:c r="C1" s="2"/>
      <x:c r="D1" s="2"/>
      <x:c r="E1" s="2"/>
    </x:row>
    <x:row r="2"/>
    <x:row r="3" ht="15" hidden="0" customHeight="1">
      <x:c r="A3" s="14" t="str">
        <x:v>Источник</x:v>
      </x:c>
      <x:c r="B3" s="14" t="str">
        <x:v>Дата</x:v>
      </x:c>
      <x:c r="C3" s="14" t="str">
        <x:v>Что подтверждает</x:v>
      </x:c>
      <x:c r="D3" s="14" t="str">
        <x:v>URL</x:v>
      </x:c>
      <x:c r="E3" s="14" t="str">
        <x:v>Ограничение</x:v>
      </x:c>
    </x:row>
    <x:row r="4" ht="26.399999618530273" hidden="0" customHeight="1">
      <x:c r="A4" s="8" t="str">
        <x:v>Ведомости</x:v>
      </x:c>
      <x:c r="B4" s="8" t="str">
        <x:v>14.04.2023</x:v>
      </x:c>
      <x:c r="C4" s="8" t="str">
        <x:v>H1 2022: продажи -41,6%, 1,7 млрд ₽; доля рынка 2%→1,1%; дефицит Pandora; мультибренд — вынужденная адаптация</x:v>
      </x:c>
      <x:c r="D4" s="8" t="str">
        <x:v>https://www.vedomosti.ru/business/news/2023/04/14/970889-kommersant-planah-pandora</x:v>
      </x:c>
      <x:c r="E4" s="8" t="str">
        <x:v>СМИ со ссылкой на Infoline и судебные материалы</x:v>
      </x:c>
    </x:row>
    <x:row r="5" ht="15" hidden="0" customHeight="1">
      <x:c r="A5" s="8" t="str">
        <x:v>RBC Life</x:v>
      </x:c>
      <x:c r="B5" s="8" t="str">
        <x:v>10.05.2023</x:v>
      </x:c>
      <x:c r="C5" s="8" t="str">
        <x:v>PanClub: Pandora + 15+ брендов после ребрендинга</x:v>
      </x:c>
      <x:c r="D5" s="8" t="str">
        <x:v>https://www.rbc.ru/life/news/645ba8689a79473015c121ca</x:v>
      </x:c>
      <x:c r="E5" s="8" t="str">
        <x:v>Описание запуска концепции</x:v>
      </x:c>
    </x:row>
    <x:row r="6" ht="26.399999618530273" hidden="0" customHeight="1">
      <x:c r="A6" s="8" t="str">
        <x:v>PanClub</x:v>
      </x:c>
      <x:c r="B6" s="8" t="str">
        <x:v>2026</x:v>
      </x:c>
      <x:c r="C6" s="8" t="str">
        <x:v>Сайт и каталог продолжают работать, Pandora остаётся в ассортименте</x:v>
      </x:c>
      <x:c r="D6" s="8" t="str">
        <x:v>https://panclubrussia.ru/</x:v>
      </x:c>
      <x:c r="E6" s="8" t="str">
        <x:v>Коммерческий источник</x:v>
      </x:c>
    </x:row>
    <x:row r="7" ht="26.399999618530273" hidden="0" customHeight="1">
      <x:c r="A7" s="8" t="str">
        <x:v>Коммерсантъ</x:v>
      </x:c>
      <x:c r="B7" s="8" t="str">
        <x:v>06.07.2023</x:v>
      </x:c>
      <x:c r="C7" s="8" t="str">
        <x:v>История займа 8 млрд ₽, уступка 8,84 млрд ₽, связь со старой структурой Связного</x:v>
      </x:c>
      <x:c r="D7" s="8" t="str">
        <x:v>https://www.kommersant.ru/doc/6084120</x:v>
      </x:c>
      <x:c r="E7" s="8" t="str">
        <x:v>Деловое СМИ</x:v>
      </x:c>
    </x:row>
    <x:row r="8" ht="26.399999618530273" hidden="0" customHeight="1">
      <x:c r="A8" s="8" t="str">
        <x:v>Ведомости</x:v>
      </x:c>
      <x:c r="B8" s="8" t="str">
        <x:v>18.01.2024</x:v>
      </x:c>
      <x:c r="C8" s="8" t="str">
        <x:v>Суд взыскал 8,84 млрд ₽ с Panclub Enterprises; 2022 revenue 3 млрд; 83 магазина на начало 2024</x:v>
      </x:c>
      <x:c r="D8" s="8" t="str">
        <x:v>https://www.vedomosti.ru/business/articles/2024/01/18/1015702-pandora-viigral-isk-kiprskomu-aktsioneru</x:v>
      </x:c>
      <x:c r="E8" s="8" t="str">
        <x:v>Деловое СМИ</x:v>
      </x:c>
    </x:row>
    <x:row r="9" ht="26.399999618530273" hidden="0" customHeight="1">
      <x:c r="A9" s="8" t="str">
        <x:v>Коммерсантъ / court notice</x:v>
      </x:c>
      <x:c r="B9" s="8" t="str">
        <x:v>02.10.2024</x:v>
      </x:c>
      <x:c r="C9" s="8" t="str">
        <x:v>Наблюдение по делу А40-160623/2024</x:v>
      </x:c>
      <x:c r="D9" s="8" t="str">
        <x:v>https://newpressa.pressa.ru/media/private/kommersant-subbota/2025/62-2025/raw_issue/kommersant-subbota-2025-62-2025.pdf</x:v>
      </x:c>
      <x:c r="E9" s="8" t="str">
        <x:v>Публикация судебного акта</x:v>
      </x:c>
    </x:row>
    <x:row r="10" ht="15" hidden="0" customHeight="1">
      <x:c r="A10" s="8" t="str">
        <x:v>Коммерсантъ</x:v>
      </x:c>
      <x:c r="B10" s="8" t="str">
        <x:v>05.05.2025</x:v>
      </x:c>
      <x:c r="C10" s="8" t="str">
        <x:v>Банкротство АО «Панклуб» 30.04.2025</x:v>
      </x:c>
      <x:c r="D10" s="8" t="str">
        <x:v>https://www.kommersant.ru/doc/7696406</x:v>
      </x:c>
      <x:c r="E10" s="8" t="str">
        <x:v>Деловое СМИ</x:v>
      </x:c>
    </x:row>
    <x:row r="11" ht="15" hidden="0" customHeight="1">
      <x:c r="A11" s="8" t="str">
        <x:v>РИА Новости</x:v>
      </x:c>
      <x:c r="B11" s="8" t="str">
        <x:v>05.05.2025</x:v>
      </x:c>
      <x:c r="C11" s="8" t="str">
        <x:v>В реестр включено &gt;4,5 млрд ₽ обязательств перед Сбербанком</x:v>
      </x:c>
      <x:c r="D11" s="8" t="str">
        <x:v>https://ria.ru/20250505/pandora-2015054500.html</x:v>
      </x:c>
      <x:c r="E11" s="8" t="str">
        <x:v>Судебный факт через СМИ</x:v>
      </x:c>
    </x:row>
    <x:row r="12" ht="26.399999618530273" hidden="0" customHeight="1">
      <x:c r="A12" s="8" t="str">
        <x:v>Ведомости</x:v>
      </x:c>
      <x:c r="B12" s="8" t="str">
        <x:v>05.05.2025</x:v>
      </x:c>
      <x:c r="C12" s="8" t="str">
        <x:v>34 магазина, 2024 revenue ~1,1 млрд; кредиторы; рынок рос, PanClub снижался</x:v>
      </x:c>
      <x:c r="D12" s="8" t="str">
        <x:v>https://www.vedomosti.ru/business/articles/2025/05/05/1108411-pandora-priznana-bankrotom</x:v>
      </x:c>
      <x:c r="E12" s="8" t="str">
        <x:v>Часть financial figures округлена</x:v>
      </x:c>
    </x:row>
    <x:row r="13" ht="26.399999618530273" hidden="0" customHeight="1">
      <x:c r="A13" s="8" t="str">
        <x:v>T-Банк</x:v>
      </x:c>
      <x:c r="B13" s="8" t="str">
        <x:v>2026</x:v>
      </x:c>
      <x:c r="C13" s="8" t="str">
        <x:v>2024 revenue 1,160 млрд ₽, net loss -449,64 млн ₽, дебиторка 8,96 млрд ₽</x:v>
      </x:c>
      <x:c r="D13" s="8" t="str">
        <x:v>https://www.tbank.ru/business/contractor/legal/1097746826429/</x:v>
      </x:c>
      <x:c r="E13" s="8" t="str">
        <x:v>Агрегатор открытой отчётности</x:v>
      </x:c>
    </x:row>
    <x:row r="14" ht="26.399999618530273" hidden="0" customHeight="1">
      <x:c r="A14" s="8" t="str">
        <x:v>Lenta / Rusprofile</x:v>
      </x:c>
      <x:c r="B14" s="8" t="str">
        <x:v>18.04.2026</x:v>
      </x:c>
      <x:c r="C14" s="8" t="str">
        <x:v>2025 revenue 562,7 млн ₽, loss 238,8 млн ₽</x:v>
      </x:c>
      <x:c r="D14" s="8" t="str">
        <x:v>https://lenta.ru/news/2026/04/18/rossiyskaya-dochka-pandora-zakryla-god-s-ubytkom-pochti-v-sotni-millionov-rubley/</x:v>
      </x:c>
      <x:c r="E14" s="8" t="str">
        <x:v>Через сервис Rusprofile</x:v>
      </x:c>
    </x:row>
    <x:row r="15" ht="26.399999618530273" hidden="0" customHeight="1">
      <x:c r="A15" s="8" t="str">
        <x:v>Shopper's</x:v>
      </x:c>
      <x:c r="B15" s="8" t="str">
        <x:v>05.05.2025</x:v>
      </x:c>
      <x:c r="C15" s="8" t="str">
        <x:v>2024: выручка 1,16 млрд ₽, чистый убыток 449,6 млн ₽; вывод временного управляющего о невозможности восстановить платежеспособность</x:v>
      </x:c>
      <x:c r="D15" s="8" t="str">
        <x:v>https://shoppers.media/news/22269_rossiiskii-distributor-iuvelirnyx-izdelii-pandora-priznan-bankrotom</x:v>
      </x:c>
      <x:c r="E15" s="8" t="str">
        <x:v>Публикация со ссылкой на материалы дела и бухгалтерские данные</x:v>
      </x:c>
    </x:row>
    <x:row r="16" ht="26.399999618530273" hidden="0" customHeight="1">
      <x:c r="A16" s="8" t="str">
        <x:v>Ведомости / СПАРК</x:v>
      </x:c>
      <x:c r="B16" s="8" t="str">
        <x:v>05.05.2025</x:v>
      </x:c>
      <x:c r="C16" s="8" t="str">
        <x:v>Альтернативная публичная версия чистого результата: 2023 прибыль 331 млн ₽, 2024 убыток 275 млн ₽; 2024 выручка около 1,1 млрд ₽</x:v>
      </x:c>
      <x:c r="D16" s="8" t="str">
        <x:v>https://www.vedomosti.ru/business/articles/2025/05/05/1108411-pandora-priznana-bankrotom</x:v>
      </x:c>
      <x:c r="E16" s="8" t="str">
        <x:v>Расходится с рядом открытых агрегаторов; в статье расхождение раскрывается явно</x:v>
      </x:c>
    </x:row>
    <x:row r="17" ht="26.399999618530273" hidden="0" customHeight="1">
      <x:c r="A17" s="8" t="str">
        <x:v>Федеральная пробирная палата</x:v>
      </x:c>
      <x:c r="B17" s="8" t="str">
        <x:v>2026</x:v>
      </x:c>
      <x:c r="C17" s="8" t="str">
        <x:v>2024 рынок рос в деньгах; 2025 золото -8,7% в штуках; online jewelry +40%</x:v>
      </x:c>
      <x:c r="D17" s="8" t="str">
        <x:v>https://probpalata.gov.ru/statistics/retail/</x:v>
      </x:c>
      <x:c r="E17" s="8" t="str">
        <x:v>Рынок неоднороден; денежный рост частично инфляционный</x:v>
      </x:c>
    </x:row>
    <x:row r="18"/>
    <x:row r="19"/>
    <x:row r="20"/>
    <x:row r="21"/>
    <x:row r="22"/>
    <x:row r="23"/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</x:sheetData>
  <x:mergeCells>
    <x:mergeCell ref="A1:E1"/>
  </x:mergeCells>
  <x:pageMargins left="0.7" right="0.7" top="0.75" bottom="0.75" header="0.3" footer="0.3"/>
</x:worksheet>
</file>