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bf89d8da6e4d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110e51b3d7504744"/>
    <x:sheet xmlns:r="http://schemas.openxmlformats.org/officeDocument/2006/relationships" name="Eligibility" sheetId="2" r:id="Ra4fe3198f92e46ca"/>
    <x:sheet xmlns:r="http://schemas.openxmlformats.org/officeDocument/2006/relationships" name="PaymentInputs" sheetId="3" r:id="R70c55a63dbe648cd"/>
    <x:sheet xmlns:r="http://schemas.openxmlformats.org/officeDocument/2006/relationships" name="CashFlow" sheetId="4" r:id="Ra8b1908dfbd54e74"/>
    <x:sheet xmlns:r="http://schemas.openxmlformats.org/officeDocument/2006/relationships" name="Dashboard" sheetId="5" r:id="Rb24ae946e0654bc0"/>
    <x:sheet xmlns:r="http://schemas.openxmlformats.org/officeDocument/2006/relationships" name="Sources" sheetId="6" r:id="Re288ebeaf16541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#,##0 &quot;₽&quot;;[Red](#,##0 &quot;₽&quot;);-"/>
    <x:numFmt numFmtId="201" formatCode="0.0%;[Red](0.0%);-"/>
    <x:numFmt numFmtId="202" formatCode="#,##0 &quot;₽&quot;"/>
    <x:numFmt numFmtId="203" formatCode="0.0%"/>
    <x:numFmt numFmtId="204" formatCode="#,##0"/>
  </x:numFmts>
  <x:fonts count="11">
    <x:font>
      <x:sz val="11"/>
      <x:name val="Carlito"/>
    </x:font>
    <x:font>
      <x:b/>
      <x:sz val="18"/>
      <x:color rgb="FF13263A"/>
      <x:name val="Carlito"/>
    </x:font>
    <x:font>
      <x:i/>
      <x:sz val="11"/>
      <x:color rgb="FF5B6573"/>
      <x:name val="Carlito"/>
    </x:font>
    <x:font>
      <x:b/>
      <x:sz val="11"/>
      <x:color rgb="FF13263A"/>
      <x:name val="Carlito"/>
    </x:font>
    <x:font>
      <x:b/>
      <x:sz val="11"/>
      <x:color rgb="FFFFFFFF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000000"/>
      <x:name val="Carlito"/>
    </x:font>
    <x:font>
      <x:sz val="11"/>
      <x:color rgb="FF5B4A00"/>
      <x:name val="Carlito"/>
    </x:font>
    <x:font>
      <x:b/>
      <x:sz val="16"/>
      <x:color rgb="FFFFFFFF"/>
      <x:name val="Carlito"/>
    </x:font>
    <x:font>
      <x:b/>
      <x:sz val="11"/>
      <x:color rgb="FF0000F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E8EEF4"/>
      </x:patternFill>
    </x:fill>
    <x:fill>
      <x:patternFill patternType="solid">
        <x:fgColor rgb="FF13263A"/>
      </x:patternFill>
    </x:fill>
    <x:fill>
      <x:patternFill patternType="solid">
        <x:fgColor rgb="FFFFF2CC"/>
      </x:patternFill>
    </x:fill>
    <x:fill>
      <x:patternFill patternType="solid">
        <x:fgColor rgb="FF13263A"/>
      </x:patternFill>
    </x:fill>
    <x:fill>
      <x:patternFill patternType="solid">
        <x:fgColor rgb="FFE8EEF4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101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2" borderId="0" xfId="0" applyNumberFormat="1" applyFont="1" applyFill="1" applyBorder="1"/>
    <x:xf numFmtId="0" fontId="3" fillId="2" borderId="0" xfId="0" applyNumberFormat="1" applyFont="1" applyFill="1" applyBorder="1"/>
    <x:xf numFmtId="0" fontId="0" fillId="2" borderId="1" xfId="0" applyNumberFormat="1" applyFont="1" applyFill="1" applyBorder="1"/>
    <x:xf numFmtId="0" fontId="3" fillId="2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horizontal="center" wrapText="1"/>
    </x:xf>
    <x:xf numFmtId="0" fontId="4" fillId="3" borderId="1" xfId="0" applyNumberFormat="1" applyFont="1" applyFill="1" applyBorder="1" applyAlignment="1">
      <x:alignment horizontal="center" vertical="center"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8" fillId="4" borderId="1" xfId="0" applyNumberFormat="1" applyFont="1" applyFill="1" applyBorder="1"/>
    <x:xf numFmtId="0" fontId="8" fillId="4" borderId="1" xfId="0" applyNumberFormat="1" applyFont="1" applyFill="1" applyBorder="1" applyAlignment="1">
      <x:alignment wrapText="1"/>
    </x:xf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0" fontId="6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6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1" fontId="6" fillId="0" borderId="0" xfId="0" applyNumberFormat="1" applyFont="1" applyFill="1" applyBorder="1"/>
    <x:xf numFmtId="201" fontId="6" fillId="0" borderId="1" xfId="0" applyNumberFormat="1" applyFont="1" applyFill="1" applyBorder="1"/>
    <x:xf numFmtId="0" fontId="8" fillId="4" borderId="0" xfId="0" applyNumberFormat="1" applyFont="1" applyFill="1" applyBorder="1" applyAlignment="1">
      <x:alignment vertical="top" wrapText="1"/>
    </x:xf>
    <x:xf numFmtId="0" fontId="8" fillId="4" borderId="1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201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1" fillId="5" borderId="0" xfId="0" applyNumberFormat="1" applyFont="1" applyFill="1" applyBorder="1"/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3" fillId="6" borderId="0" xfId="0" applyNumberFormat="1" applyFont="1" applyFill="1" applyBorder="1"/>
    <x:xf numFmtId="0" fontId="1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201" fontId="5" fillId="0" borderId="0" xfId="0" applyNumberFormat="1" applyFont="1" applyFill="1" applyBorder="1"/>
    <x:xf numFmtId="202" fontId="5" fillId="0" borderId="0" xfId="0" applyNumberFormat="1" applyFont="1" applyFill="1" applyBorder="1"/>
    <x:xf numFmtId="203" fontId="0" fillId="0" borderId="0" xfId="0" applyNumberFormat="1" applyFont="1" applyFill="1" applyBorder="1"/>
    <x:xf numFmtId="200" fontId="5" fillId="0" borderId="0" xfId="0" applyNumberFormat="1" applyFont="1" applyFill="1" applyBorder="1" applyAlignment="1">
      <x:alignment wrapText="1"/>
    </x:xf>
    <x:xf numFmtId="202" fontId="5" fillId="0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0" fontId="0" fillId="5" borderId="0" xfId="0" applyNumberFormat="1" applyFont="1" applyFill="1" applyBorder="1"/>
    <x:xf numFmtId="0" fontId="0" fillId="5" borderId="0" xfId="0" applyNumberFormat="1" applyFont="1" applyFill="1" applyBorder="1"/>
    <x:xf numFmtId="200" fontId="4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4" fillId="5" borderId="0" xfId="0" applyNumberFormat="1" applyFont="1" applyFill="1" applyBorder="1" applyAlignment="1">
      <x:alignment horizontal="center" wrapText="1"/>
    </x:xf>
    <x:xf numFmtId="202" fontId="0" fillId="0" borderId="0" xfId="0" applyNumberFormat="1" applyFont="1" applyFill="1" applyBorder="1"/>
    <x:xf numFmtId="202" fontId="0" fillId="0" borderId="0" xfId="0" applyNumberFormat="1" applyFont="1" applyFill="1" applyBorder="1" applyAlignment="1">
      <x:alignment wrapText="1"/>
    </x:xf>
    <x:xf numFmtId="202" fontId="6" fillId="0" borderId="0" xfId="0" applyNumberFormat="1" applyFont="1" applyFill="1" applyBorder="1" applyAlignment="1">
      <x:alignment wrapText="1"/>
    </x:xf>
    <x:xf numFmtId="203" fontId="6" fillId="0" borderId="0" xfId="0" applyNumberFormat="1" applyFont="1" applyFill="1" applyBorder="1" applyAlignment="1">
      <x:alignment wrapText="1"/>
    </x:xf>
    <x:xf numFmtId="0" fontId="8" fillId="7" borderId="0" xfId="0" applyNumberFormat="1" applyFont="1" applyFill="1" applyBorder="1" applyAlignment="1">
      <x:alignment vertical="top" wrapText="1"/>
    </x:xf>
    <x:xf numFmtId="204" fontId="6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9" fillId="3" borderId="0" xfId="0" applyNumberFormat="1" applyFont="1" applyFill="1" applyBorder="1"/>
    <x:xf numFmtId="0" fontId="9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vertical="center" wrapText="1"/>
    </x:xf>
    <x:xf numFmtId="200" fontId="0" fillId="3" borderId="0" xfId="0" applyNumberFormat="1" applyFont="1" applyFill="1" applyBorder="1"/>
    <x:xf numFmtId="200" fontId="4" fillId="3" borderId="0" xfId="0" applyNumberFormat="1" applyFont="1" applyFill="1" applyBorder="1"/>
    <x:xf numFmtId="200" fontId="4" fillId="3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wrapText="1"/>
    </x:xf>
    <x:xf numFmtId="0" fontId="10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c266361f304bc8" /><Relationship Type="http://schemas.openxmlformats.org/officeDocument/2006/relationships/theme" Target="/xl/theme/theme1.xml" Id="Rb9d8edbbd9244ee4" /><Relationship Type="http://schemas.openxmlformats.org/officeDocument/2006/relationships/sharedStrings" Target="/xl/sharedStrings.xml" Id="Rdfd88b9a46eb4c11" /><Relationship Type="http://schemas.openxmlformats.org/officeDocument/2006/relationships/worksheet" Target="/xl/worksheets/sheet1.xml" Id="R110e51b3d7504744" /><Relationship Type="http://schemas.openxmlformats.org/officeDocument/2006/relationships/worksheet" Target="/xl/worksheets/sheet2.xml" Id="Ra4fe3198f92e46ca" /><Relationship Type="http://schemas.openxmlformats.org/officeDocument/2006/relationships/worksheet" Target="/xl/worksheets/sheet3.xml" Id="R70c55a63dbe648cd" /><Relationship Type="http://schemas.openxmlformats.org/officeDocument/2006/relationships/worksheet" Target="/xl/worksheets/sheet4.xml" Id="Ra8b1908dfbd54e74" /><Relationship Type="http://schemas.openxmlformats.org/officeDocument/2006/relationships/worksheet" Target="/xl/worksheets/sheet5.xml" Id="Rb24ae946e0654bc0" /><Relationship Type="http://schemas.openxmlformats.org/officeDocument/2006/relationships/worksheet" Target="/xl/worksheets/sheet6.xml" Id="Re288ebeaf165413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f101b4cdee94c4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Кассовый эффект по группе 1/12</a:t>
            </a:r>
          </a:p>
        </c:rich>
      </c:tx>
    </c:title>
    <c:plotArea>
      <c:lineChart>
        <c:grouping val="standard"/>
        <c:varyColors val="0"/>
        <c:ser>
          <c:idx val="0"/>
          <c:order val="0"/>
          <c:tx>
            <c:v>Обычный отток группы 1/12</c:v>
          </c:tx>
          <c:marker>
            <c:symbol val="none"/>
          </c:marker>
          <c:cat>
            <c:strRef>
              <c:f>'CashFlow'!$B$5:$B$40</c:f>
              <c:strCache>
                <c:ptCount val="0"/>
              </c:strCache>
            </c:strRef>
          </c:cat>
          <c:val>
            <c:numRef>
              <c:f>'CashFlow'!$C$5:$C$40</c:f>
              <c:numCache>
                <c:formatCode>#,##0 "₽"</c:formatCode>
                <c:ptCount val="0"/>
              </c:numCache>
            </c:numRef>
          </c:val>
        </c:ser>
        <c:ser>
          <c:idx val="1"/>
          <c:order val="1"/>
          <c:tx>
            <c:v>Отток при поддержке</c:v>
          </c:tx>
          <c:marker>
            <c:symbol val="none"/>
          </c:marker>
          <c:cat>
            <c:strRef>
              <c:f>'CashFlow'!$B$5:$B$40</c:f>
              <c:strCache>
                <c:ptCount val="0"/>
              </c:strCache>
            </c:strRef>
          </c:cat>
          <c:val>
            <c:numRef>
              <c:f>'CashFlow'!$D$5:$D$40</c:f>
              <c:numCache>
                <c:formatCode>#,##0 "₽"</c:formatCode>
                <c:ptCount val="0"/>
              </c:numCache>
            </c:numRef>
          </c:val>
        </c:ser>
        <c:ser>
          <c:idx val="2"/>
          <c:order val="2"/>
          <c:tx>
            <c:v>Разница месяца</c:v>
          </c:tx>
          <c:marker>
            <c:symbol val="none"/>
          </c:marker>
          <c:cat>
            <c:strRef>
              <c:f>'CashFlow'!$B$5:$B$40</c:f>
              <c:strCache>
                <c:ptCount val="0"/>
              </c:strCache>
            </c:strRef>
          </c:cat>
          <c:val>
            <c:numRef>
              <c:f>'CashFlow'!$E$5:$E$40</c:f>
              <c:numCache>
                <c:formatCode>#,##0 "₽"</c:formatCode>
                <c:ptCount val="0"/>
              </c:numCache>
            </c:numRef>
          </c:val>
        </c:ser>
        <c:ser>
          <c:idx val="3"/>
          <c:order val="3"/>
          <c:tx>
            <c:v>Накопленный сохранённый cash</c:v>
          </c:tx>
          <c:marker>
            <c:symbol val="none"/>
          </c:marker>
          <c:cat>
            <c:strRef>
              <c:f>'CashFlow'!$B$5:$B$40</c:f>
              <c:strCache>
                <c:ptCount val="0"/>
              </c:strCache>
            </c:strRef>
          </c:cat>
          <c:val>
            <c:numRef>
              <c:f>'CashFlow'!$F$5:$F$40</c:f>
              <c:numCache>
                <c:formatCode>#,##0 "₽"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3</xdr:row>
      <xdr:rowOff>0</xdr:rowOff>
    </xdr:from>
    <xdr:to>
      <xdr:col>17</xdr:col>
      <xdr:colOff>0</xdr:colOff>
      <xdr:row>20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f101b4cdee94c4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e6cf495d98cf45f9" /></Relationships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78" hidden="0" customWidth="1"/>
    <x:col min="3" max="3" width="24" hidden="0" customWidth="1"/>
    <x:col min="4" max="4" width="24" hidden="0" customWidth="1"/>
  </x:cols>
  <x:sheetData>
    <x:row r="1" ht="19.200000762939453" hidden="0" customHeight="1">
      <x:c r="A1" s="94" t="str">
        <x:v>Калькулятор кассового эффекта поддержки продавцов Wildberries — Постановление № 1074</x:v>
      </x:c>
      <x:c r="B1" s="94"/>
      <x:c r="C1" s="59"/>
      <x:c r="D1" s="59"/>
      <x:c r="E1" s="2"/>
      <x:c r="F1" s="2"/>
      <x:c r="G1" s="2"/>
      <x:c r="H1" s="2"/>
    </x:row>
    <x:row r="2" ht="15" hidden="0" customHeight="1">
      <x:c r="A2" s="98"/>
      <x:c r="B2" s="98"/>
      <x:c r="C2" s="4"/>
      <x:c r="D2" s="4"/>
      <x:c r="E2" s="4"/>
      <x:c r="F2" s="4"/>
      <x:c r="G2" s="4"/>
      <x:c r="H2" s="4"/>
    </x:row>
    <x:row r="3" ht="39.599998474121094" hidden="0" customHeight="1">
      <x:c r="A3" s="99" t="str">
        <x:v>Как пользоваться</x:v>
      </x:c>
      <x:c r="B3" s="10" t="str">
        <x:v>1) Заполните Eligibility. 2) Обязательно укажите статус включения в перечень РВБ. 3) На PaymentInputs внесите только свои применимые платежи за август 2026 — июль 2027. 4) CashFlow покажет иллюстративный эффект переноса и последующей уплаты. 5) Dashboard — итог.</x:v>
      </x:c>
    </x:row>
    <x:row r="4" ht="26.399999618530273" hidden="0" customHeight="1">
      <x:c r="A4" s="99" t="str">
        <x:v>Нормативная база</x:v>
      </x:c>
      <x:c r="B4" s="10" t="str">
        <x:v>Постановление Правительства РФ от 25.08.2026 № 1074 официально опубликовано 26.08.2026 (№ опубликования 0001202608260001) и вступило в силу в тот же день.</x:v>
      </x:c>
    </x:row>
    <x:row r="5" ht="52.79999923706055" hidden="0" customHeight="1">
      <x:c r="A5" s="99" t="str">
        <x:v>Кто может получить поддержку</x:v>
      </x:c>
      <x:c r="B5" s="10" t="str">
        <x:v>Нужен действующий договор реализации товаров на wildberries.ru с ООО «Вайлдберриз» или ООО «РВБ» и выполнение одного из двух условий: (А) ущерб от атак начиная с июля 2026 года &gt;5% доходов за 2025 год по правилам постановления; либо (Б) регистрация ИП/юрлица начиная с 01.12.2025 и наличие соответствующего ущерба.</x:v>
      </x:c>
    </x:row>
    <x:row r="6" ht="26.399999618530273" hidden="0" customHeight="1">
      <x:c r="A6" s="99" t="str">
        <x:v>Ключевой gate</x:v>
      </x:c>
      <x:c r="B6" s="10" t="str">
        <x:v>Перед изменением платёжного календаря проверьте фактическое включение в перечень, который формирует ООО «РВБ», и отражение новых сроков в ЕНС/личном кабинете.</x:v>
      </x:c>
    </x:row>
    <x:row r="7" ht="39.599998474121094" hidden="0" customHeight="1">
      <x:c r="A7" s="99" t="str">
        <x:v>Какие платежи проверять</x:v>
      </x:c>
      <x:c r="B7" s="10" t="str">
        <x:v>НДС (кроме ввозного), налог на прибыль, УСН, АУСН, НПД, НДФЛ ИП от предпринимательской деятельности, страховые взносы и соответствующие авансовые платежи — для сроков уплаты август 2026 — июль 2027.</x:v>
      </x:c>
    </x:row>
    <x:row r="8" ht="39.599998474121094" hidden="0" customHeight="1">
      <x:c r="A8" s="99" t="str">
        <x:v>Последующая уплата</x:v>
      </x:c>
      <x:c r="B8" s="10" t="str">
        <x:v>Для большинства отсроченных сумм предусмотрена последующая уплата равными долями — по 1/12 ежемесячно. Конкретный график по своему набору обязательств сверяйте с налоговым календарём и ЕНС/ЛК.</x:v>
      </x:c>
    </x:row>
    <x:row r="9" ht="39.599998474121094" hidden="0" customHeight="1">
      <x:c r="A9" s="99" t="str">
        <x:v>Граница модели</x:v>
      </x:c>
      <x:c r="B9" s="10" t="str">
        <x:v>Книга — управленческий калькулятор, а не индивидуальная налоговая консультация. Не прекращайте платежи самостоятельно, пока применение меры к конкретному продавцу не подтверждено.</x:v>
      </x:c>
    </x:row>
    <x:row r="10"/>
    <x:row r="11" ht="15" hidden="0" customHeight="1">
      <x:c r="A11" s="16"/>
      <x:c r="B11" s="16"/>
      <x:c r="C11" s="16"/>
      <x:c r="D11" s="16"/>
    </x:row>
    <x:row r="12" ht="15" hidden="0" customHeight="1">
      <x:c r="A12"/>
      <x:c r="B12" s="22"/>
      <x:c r="C12"/>
      <x:c r="D12"/>
    </x:row>
    <x:row r="13" ht="15" hidden="0" customHeight="1">
      <x:c r="A13"/>
      <x:c r="B13" s="24"/>
      <x:c r="C13"/>
      <x:c r="D13"/>
    </x:row>
    <x:row r="14" ht="15" hidden="0" customHeight="1">
      <x:c r="A14"/>
      <x:c r="B14" s="26"/>
      <x:c r="C14"/>
      <x:c r="D14"/>
    </x:row>
    <x:row r="15"/>
    <x:row r="16"/>
    <x:row r="17"/>
    <x:row r="18"/>
  </x:sheetData>
  <x:mergeCells>
    <x:mergeCell ref="A1:H1"/>
    <x:mergeCell ref="A2:H2"/>
    <x:mergeCell ref="A1:D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24" hidden="0" customWidth="1"/>
    <x:col min="3" max="3" width="14" hidden="0" customWidth="1"/>
    <x:col min="4" max="4" width="14" hidden="0" customWidth="1"/>
    <x:col min="5" max="5" width="28" hidden="0" customWidth="1"/>
    <x:col min="6" max="6" width="58" hidden="0" customWidth="1"/>
  </x:cols>
  <x:sheetData>
    <x:row r="1" ht="19.200000762939453" hidden="0" customHeight="1">
      <x:c r="A1" s="94" t="str">
        <x:v>Проверка права на меры поддержки по Постановлению Правительства РФ № 1074</x:v>
      </x:c>
      <x:c r="B1" s="94"/>
      <x:c r="C1" s="94"/>
      <x:c r="D1" s="94"/>
      <x:c r="E1" s="94"/>
      <x:c r="F1" s="94"/>
    </x:row>
    <x:row r="2" ht="15" hidden="0" customHeight="1">
      <x:c r="A2" s="10"/>
      <x:c r="B2" s="10"/>
      <x:c r="C2" s="10"/>
      <x:c r="D2" s="10"/>
      <x:c r="E2" s="10"/>
      <x:c r="F2" s="10"/>
    </x:row>
    <x:row r="3" ht="15" hidden="0" customHeight="1">
      <x:c r="A3" s="16" t="str">
        <x:v>Показатель</x:v>
      </x:c>
      <x:c r="B3" s="16" t="str">
        <x:v>Значение</x:v>
      </x:c>
      <x:c r="C3" s="16" t="str">
        <x:v>Ед.</x:v>
      </x:c>
      <x:c r="D3" s="16" t="str">
        <x:v>Тип</x:v>
      </x:c>
      <x:c r="E3" s="16" t="str">
        <x:v>Условие</x:v>
      </x:c>
      <x:c r="F3" s="16" t="str">
        <x:v>Комментарий</x:v>
      </x:c>
    </x:row>
    <x:row r="4" ht="15" hidden="0" customHeight="1">
      <x:c r="A4" s="10" t="str">
        <x:v>Есть действующий договор Wildberries / РВБ</x:v>
      </x:c>
      <x:c r="B4" s="69" t="str">
        <x:v>ДА</x:v>
      </x:c>
      <x:c r="C4" s="10" t="str">
        <x:v>ДА/НЕТ</x:v>
      </x:c>
      <x:c r="D4" s="10" t="str">
        <x:v>Ввод</x:v>
      </x:c>
      <x:c r="E4" s="10" t="str">
        <x:v>Обязательно</x:v>
      </x:c>
      <x:c r="F4" s="10" t="str">
        <x:v>Договор реализации товаров на wildberries.ru</x:v>
      </x:c>
    </x:row>
    <x:row r="5" ht="15" hidden="0" customHeight="1">
      <x:c r="A5" s="10" t="str">
        <x:v>Доход за 2025 год по правилам постановления</x:v>
      </x:c>
      <x:c r="B5" s="70" t="n">
        <x:v>24000000</x:v>
      </x:c>
      <x:c r="C5" s="10" t="str">
        <x:v>₽</x:v>
      </x:c>
      <x:c r="D5" s="10" t="str">
        <x:v>Ввод</x:v>
      </x:c>
      <x:c r="E5" s="10" t="str">
        <x:v>Для критерия А</x:v>
      </x:c>
      <x:c r="F5" s="10" t="str">
        <x:v>Не подменять произвольной управленческой выручкой</x:v>
      </x:c>
    </x:row>
    <x:row r="6" ht="15" hidden="0" customHeight="1">
      <x:c r="A6" s="10" t="str">
        <x:v>Расчётный ущерб от атак с июля 2026</x:v>
      </x:c>
      <x:c r="B6" s="70" t="n">
        <x:v>1800000</x:v>
      </x:c>
      <x:c r="C6" s="10" t="str">
        <x:v>₽</x:v>
      </x:c>
      <x:c r="D6" s="10" t="str">
        <x:v>Ввод</x:v>
      </x:c>
      <x:c r="E6" s="10" t="str">
        <x:v>Ущерб &gt; 0</x:v>
      </x:c>
      <x:c r="F6" s="10" t="str">
        <x:v>Сверить с документами и расчётом РВБ</x:v>
      </x:c>
    </x:row>
    <x:row r="7" ht="15" hidden="0" customHeight="1">
      <x:c r="A7" s="10" t="str">
        <x:v>Доля ущерба</x:v>
      </x:c>
      <x:c r="B7" s="86" t="n">
        <x:f>IFERROR(B6/B5,0)</x:f>
        <x:v>0.075</x:v>
      </x:c>
      <x:c r="C7" s="10" t="str">
        <x:v>%</x:v>
      </x:c>
      <x:c r="D7" s="10" t="str">
        <x:v>Формула</x:v>
      </x:c>
      <x:c r="E7" s="10" t="str">
        <x:v>Ущерб / доход</x:v>
      </x:c>
      <x:c r="F7" s="10" t="str"/>
    </x:row>
    <x:row r="8" ht="15" hidden="0" customHeight="1">
      <x:c r="A8" s="10" t="str">
        <x:v>Критерий А: ущерб &gt; 5% дохода 2025</x:v>
      </x:c>
      <x:c r="B8" s="53" t="str">
        <x:f>IF(B7&gt;5%,"ДА","НЕТ")</x:f>
        <x:v>ДА</x:v>
      </x:c>
      <x:c r="C8" s="10" t="str">
        <x:v>ДА/НЕТ</x:v>
      </x:c>
      <x:c r="D8" s="10" t="str">
        <x:v>Формула</x:v>
      </x:c>
      <x:c r="E8" s="10" t="str">
        <x:v>&gt;5%</x:v>
      </x:c>
      <x:c r="F8" s="10" t="str">
        <x:v>Ровно 5% не проходит</x:v>
      </x:c>
    </x:row>
    <x:row r="9" ht="15" hidden="0" customHeight="1">
      <x:c r="A9" s="10" t="str">
        <x:v>Дата регистрации ИП/юрлица</x:v>
      </x:c>
      <x:c r="B9" s="72" t="str">
        <x:v>2025-11-01</x:v>
      </x:c>
      <x:c r="C9" s="10" t="str">
        <x:v>дата</x:v>
      </x:c>
      <x:c r="D9" s="10" t="str">
        <x:v>Ввод</x:v>
      </x:c>
      <x:c r="E9" s="10" t="str">
        <x:v>Для критерия Б</x:v>
      </x:c>
      <x:c r="F9" s="10" t="str">
        <x:v>Критерий Б — регистрация начиная с 01.12.2025</x:v>
      </x:c>
    </x:row>
    <x:row r="10" ht="26.399999618530273" hidden="0" customHeight="1">
      <x:c r="A10" s="10" t="str">
        <x:v>Критерий Б: зарегистрирован с 01.12.2025 и есть ущерб</x:v>
      </x:c>
      <x:c r="B10" s="53" t="str">
        <x:f>IF(AND(DATEVALUE(B9)&gt;=DATE(2025,12,1),B6&gt;0),"ДА","НЕТ")</x:f>
        <x:v>НЕТ</x:v>
      </x:c>
      <x:c r="C10" s="10" t="str">
        <x:v>ДА/НЕТ</x:v>
      </x:c>
      <x:c r="D10" s="10" t="str">
        <x:v>Формула</x:v>
      </x:c>
      <x:c r="E10" s="10" t="str">
        <x:v>Дата &gt;= 01.12.2025 и ущерб &gt; 0</x:v>
      </x:c>
      <x:c r="F10" s="10" t="str"/>
    </x:row>
    <x:row r="11" ht="26.399999618530273" hidden="0" customHeight="1">
      <x:c r="A11" s="16" t="str">
        <x:v>Включён в перечень РВБ</x:v>
      </x:c>
      <x:c r="B11" s="100" t="str">
        <x:v>НЕИЗВЕСТНО</x:v>
      </x:c>
      <x:c r="C11" s="16" t="str">
        <x:v>ДА/НЕТ/НЕИЗВЕСТНО</x:v>
      </x:c>
      <x:c r="D11" s="16" t="str">
        <x:v>Ввод</x:v>
      </x:c>
      <x:c r="E11" s="10" t="str">
        <x:v>Ключевой gate</x:v>
      </x:c>
      <x:c r="F11" s="10" t="str">
        <x:v>Проверить ЛК/коммуникации РВБ и отражение в налоговом контуре</x:v>
      </x:c>
    </x:row>
    <x:row r="12" ht="26.399999618530273" hidden="0" customHeight="1">
      <x:c r="A12" s="45" t="str">
        <x:v>Итоговый статус</x:v>
      </x:c>
      <x:c r="B12" s="44" t="str">
        <x:f>IF(B4&lt;&gt;"ДА","НЕ ПОДХОДИТ: НЕТ ДОГОВОРА",IF(NOT(OR(B8="ДА",B10="ДА")),"НЕ ПОДХОДИТ ПО КРИТЕРИЯМ",IF(B11="ДА","ПОДТВЕРЖДЕНО ПО ПЕРЕЧНЮ","КРИТЕРИИ ВЫПОЛНЕНЫ — ПРОВЕРИТЬ ПЕРЕЧЕНЬ")))</x:f>
        <x:v>КРИТЕРИИ ВЫПОЛНЕНЫ — ПРОВЕРИТЬ ПЕРЕЧЕНЬ</x:v>
      </x:c>
      <x:c r="C12" s="10" t="str">
        <x:v>—</x:v>
      </x:c>
      <x:c r="D12" s="10" t="str">
        <x:v>Формула</x:v>
      </x:c>
      <x:c r="E12" s="10" t="str">
        <x:v>Договор + (А или Б) + перечень</x:v>
      </x:c>
      <x:c r="F12" s="10" t="str">
        <x:v>До подтверждения перечня не менять платежи самостоятельно</x:v>
      </x:c>
    </x:row>
    <x:row r="13" ht="15" hidden="0" customHeight="1">
      <x:c r="A13" s="97" t="str">
        <x:v>Что дальше</x:v>
      </x:c>
      <x:c r="B13" s="97" t="str">
        <x:v>Кто делает</x:v>
      </x:c>
      <x:c r="C13" s="14" t="str">
        <x:v>Срок</x:v>
      </x:c>
      <x:c r="D13" s="14" t="str">
        <x:v>Результат</x:v>
      </x:c>
      <x:c r="E13" s="14" t="str">
        <x:v>Риск</x:v>
      </x:c>
      <x:c r="F13" s="14" t="str">
        <x:v>Примечание</x:v>
      </x:c>
    </x:row>
    <x:row r="14" ht="39.599998474121094" hidden="0" customHeight="1">
      <x:c r="A14" s="45" t="str">
        <x:v>Проверить включение в перечень РВБ</x:v>
      </x:c>
      <x:c r="B14" s="45" t="str">
        <x:v>Владелец/бухгалтер</x:v>
      </x:c>
      <x:c r="C14" s="10" t="str">
        <x:v>Сразу / при обновлении перечней</x:v>
      </x:c>
      <x:c r="D14" s="10" t="str">
        <x:v>Подтверждение применения</x:v>
      </x:c>
      <x:c r="E14" s="10" t="str">
        <x:v>Не попасть в список</x:v>
      </x:c>
      <x:c r="F14" s="10" t="str">
        <x:v>РВБ направляет перечни ежемесячно не позднее 10-го; первый — в течение 2 календарных дней с публикации</x:v>
      </x:c>
    </x:row>
    <x:row r="15" ht="26.399999618530273" hidden="0" customHeight="1">
      <x:c r="A15" s="45" t="str">
        <x:v>Сохранить расчёт ущерба и дохода</x:v>
      </x:c>
      <x:c r="B15" s="45" t="str">
        <x:v>Владелец</x:v>
      </x:c>
      <x:c r="C15" s="10" t="str">
        <x:v>Сразу</x:v>
      </x:c>
      <x:c r="D15" s="10" t="str">
        <x:v>Папка доказательств</x:v>
      </x:c>
      <x:c r="E15" s="10" t="str">
        <x:v>Недоказанный ущерб</x:v>
      </x:c>
      <x:c r="F15" s="10" t="str">
        <x:v>Расчёт должен воспроизводиться по документам</x:v>
      </x:c>
    </x:row>
    <x:row r="16" ht="26.399999618530273" hidden="0" customHeight="1">
      <x:c r="A16" s="45" t="str">
        <x:v>Сверить ЕНС/ЛК ФНС</x:v>
      </x:c>
      <x:c r="B16" s="45" t="str">
        <x:v>Бухгалтер</x:v>
      </x:c>
      <x:c r="C16" s="10" t="str">
        <x:v>До изменения платежей</x:v>
      </x:c>
      <x:c r="D16" s="10" t="str">
        <x:v>Корректные новые сроки</x:v>
      </x:c>
      <x:c r="E16" s="10" t="str">
        <x:v>Самовольный неплатёж</x:v>
      </x:c>
      <x:c r="F16" s="10" t="str">
        <x:v>Проверить техническое отражение</x:v>
      </x:c>
    </x:row>
    <x:row r="17" ht="26.399999618530273" hidden="0" customHeight="1">
      <x:c r="A17" s="10" t="str">
        <x:v>Обновить cash-flow и резерв</x:v>
      </x:c>
      <x:c r="B17" s="10" t="str">
        <x:v>Владелец/бухгалтер</x:v>
      </x:c>
      <x:c r="C17" s="10" t="str">
        <x:v>После подтверждения</x:v>
      </x:c>
      <x:c r="D17" s="10" t="str">
        <x:v>План ликвидности</x:v>
      </x:c>
      <x:c r="E17" s="10" t="str">
        <x:v>Потратить отсрочку как прибыль</x:v>
      </x:c>
      <x:c r="F17" s="10" t="str">
        <x:v>Создать резерв под последующую уплату</x:v>
      </x:c>
    </x:row>
    <x:row r="18" ht="26.399999618530273" hidden="0" customHeight="1">
      <x:c r="A18" s="10"/>
      <x:c r="B18" s="10"/>
      <x:c r="C18" s="10"/>
      <x:c r="D18" s="10"/>
      <x:c r="E18" s="10"/>
      <x:c r="F18" s="10"/>
    </x:row>
  </x:sheetData>
  <x:mergeCells>
    <x:mergeCell ref="A1:F1"/>
  </x:mergeCells>
  <x:dataValidations count="2">
    <x:dataValidation type="list" sqref="B4">
      <x:formula1>"ДА,НЕТ"</x:formula1>
    </x:dataValidation>
    <x:dataValidation type="list" sqref="B11">
      <x:formula1>"ДА,НЕТ,НЕИЗВЕСТНО"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9" hidden="0" customWidth="1"/>
    <x:col min="3" max="3" width="19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9" hidden="0" customWidth="1"/>
    <x:col min="9" max="9" width="20" hidden="0" customWidth="1"/>
    <x:col min="10" max="10" width="19" hidden="0" customWidth="1"/>
    <x:col min="11" max="11" width="18" hidden="0" customWidth="1"/>
    <x:col min="12" max="12" width="36" hidden="0" customWidth="1"/>
  </x:cols>
  <x:sheetData>
    <x:row r="1">
      <x:c r="A1" s="63" t="str">
        <x:v>Платежи со сроками уплаты август 2026 — июль 2027</x:v>
      </x:c>
      <x:c r="B1" s="63"/>
      <x:c r="C1" s="63"/>
      <x:c r="D1" s="63"/>
      <x:c r="E1" s="63"/>
      <x:c r="F1" s="63"/>
      <x:c r="G1" s="63"/>
      <x:c r="H1" s="63"/>
      <x:c r="I1" s="63"/>
      <x:c r="J1" s="63"/>
      <x:c r="K1" s="63"/>
      <x:c r="L1" s="63"/>
    </x:row>
    <x:row r="2">
      <x:c r="A2" s="79" t="str">
        <x:v>Заполняйте только применимые вашему режиму платежи. АУСН и НПД получают перенос срока, но исключены из последующей схемы уплаты по 1/12.</x:v>
      </x:c>
      <x:c r="B2" s="79"/>
      <x:c r="C2" s="79"/>
      <x:c r="D2" s="79"/>
      <x:c r="E2" s="79"/>
      <x:c r="F2" s="79"/>
      <x:c r="G2" s="79"/>
      <x:c r="H2" s="79"/>
      <x:c r="I2" s="79"/>
      <x:c r="J2" s="79"/>
      <x:c r="K2" s="79"/>
      <x:c r="L2" s="79"/>
    </x:row>
    <x:row r="3">
      <x:c r="A3" s="10"/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</x:row>
    <x:row r="4">
      <x:c r="A4" s="65" t="str">
        <x:v>Месяц</x:v>
      </x:c>
      <x:c r="B4" s="65" t="str">
        <x:v>НДС (кроме ввозного)</x:v>
      </x:c>
      <x:c r="C4" s="65" t="str">
        <x:v>Налог на прибыль</x:v>
      </x:c>
      <x:c r="D4" s="65" t="str">
        <x:v>УСН</x:v>
      </x:c>
      <x:c r="E4" s="65" t="str">
        <x:v>АУСН</x:v>
      </x:c>
      <x:c r="F4" s="65" t="str">
        <x:v>НПД</x:v>
      </x:c>
      <x:c r="G4" s="65" t="str">
        <x:v>НДФЛ ИП</x:v>
      </x:c>
      <x:c r="H4" s="65" t="str">
        <x:v>Страховые взносы</x:v>
      </x:c>
      <x:c r="I4" s="65" t="str">
        <x:v>Всего переносится</x:v>
      </x:c>
      <x:c r="J4" s="65" t="str">
        <x:v>Группа 1/12</x:v>
      </x:c>
      <x:c r="K4" s="65" t="str">
        <x:v>АУСН+НПД</x:v>
      </x:c>
      <x:c r="L4" s="65" t="str">
        <x:v>Примечание</x:v>
      </x:c>
    </x:row>
    <x:row r="5">
      <x:c r="A5" s="10" t="str">
        <x:v>авг.26</x:v>
      </x:c>
      <x:c r="B5" s="70" t="n">
        <x:v>0</x:v>
      </x:c>
      <x:c r="C5" s="70" t="n">
        <x:v>0</x:v>
      </x:c>
      <x:c r="D5" s="70" t="n">
        <x:v>0</x:v>
      </x:c>
      <x:c r="E5" s="70" t="n">
        <x:v>0</x:v>
      </x:c>
      <x:c r="F5" s="70" t="n">
        <x:v>0</x:v>
      </x:c>
      <x:c r="G5" s="70" t="n">
        <x:v>0</x:v>
      </x:c>
      <x:c r="H5" s="70" t="n">
        <x:v>0</x:v>
      </x:c>
      <x:c r="I5" s="84" t="n">
        <x:f>SUM(B5:H5)</x:f>
        <x:v>0</x:v>
      </x:c>
      <x:c r="J5" s="84" t="n">
        <x:f>SUM(B5:D5)+G5+H5</x:f>
        <x:v>0</x:v>
      </x:c>
      <x:c r="K5" s="84" t="n">
        <x:f>E5+F5</x:f>
        <x:v>0</x:v>
      </x:c>
      <x:c r="L5" s="10" t="str"/>
    </x:row>
    <x:row r="6">
      <x:c r="A6" s="10" t="str">
        <x:v>сен.26</x:v>
      </x:c>
      <x:c r="B6" s="70" t="n">
        <x:v>0</x:v>
      </x:c>
      <x:c r="C6" s="70" t="n">
        <x:v>0</x:v>
      </x:c>
      <x:c r="D6" s="70" t="n">
        <x:v>0</x:v>
      </x:c>
      <x:c r="E6" s="70" t="n">
        <x:v>0</x:v>
      </x:c>
      <x:c r="F6" s="70" t="n">
        <x:v>0</x:v>
      </x:c>
      <x:c r="G6" s="70" t="n">
        <x:v>0</x:v>
      </x:c>
      <x:c r="H6" s="70" t="n">
        <x:v>0</x:v>
      </x:c>
      <x:c r="I6" s="84" t="n">
        <x:f>SUM(B6:H6)</x:f>
        <x:v>0</x:v>
      </x:c>
      <x:c r="J6" s="84" t="n">
        <x:f>SUM(B6:D6)+G6+H6</x:f>
        <x:v>0</x:v>
      </x:c>
      <x:c r="K6" s="84" t="n">
        <x:f>E6+F6</x:f>
        <x:v>0</x:v>
      </x:c>
      <x:c r="L6" s="10" t="str"/>
    </x:row>
    <x:row r="7">
      <x:c r="A7" s="10" t="str">
        <x:v>окт.26</x:v>
      </x:c>
      <x:c r="B7" s="70" t="n">
        <x:v>0</x:v>
      </x:c>
      <x:c r="C7" s="70" t="n">
        <x:v>0</x:v>
      </x:c>
      <x:c r="D7" s="70" t="n">
        <x:v>0</x:v>
      </x:c>
      <x:c r="E7" s="70" t="n">
        <x:v>0</x:v>
      </x:c>
      <x:c r="F7" s="70" t="n">
        <x:v>0</x:v>
      </x:c>
      <x:c r="G7" s="70" t="n">
        <x:v>0</x:v>
      </x:c>
      <x:c r="H7" s="70" t="n">
        <x:v>0</x:v>
      </x:c>
      <x:c r="I7" s="84" t="n">
        <x:f>SUM(B7:H7)</x:f>
        <x:v>0</x:v>
      </x:c>
      <x:c r="J7" s="84" t="n">
        <x:f>SUM(B7:D7)+G7+H7</x:f>
        <x:v>0</x:v>
      </x:c>
      <x:c r="K7" s="84" t="n">
        <x:f>E7+F7</x:f>
        <x:v>0</x:v>
      </x:c>
      <x:c r="L7" s="10" t="str"/>
    </x:row>
    <x:row r="8">
      <x:c r="A8" s="10" t="str">
        <x:v>ноя.26</x:v>
      </x:c>
      <x:c r="B8" s="70" t="n">
        <x:v>0</x:v>
      </x:c>
      <x:c r="C8" s="70" t="n">
        <x:v>0</x:v>
      </x:c>
      <x:c r="D8" s="70" t="n">
        <x:v>0</x:v>
      </x:c>
      <x:c r="E8" s="70" t="n">
        <x:v>0</x:v>
      </x:c>
      <x:c r="F8" s="70" t="n">
        <x:v>0</x:v>
      </x:c>
      <x:c r="G8" s="70" t="n">
        <x:v>0</x:v>
      </x:c>
      <x:c r="H8" s="70" t="n">
        <x:v>0</x:v>
      </x:c>
      <x:c r="I8" s="84" t="n">
        <x:f>SUM(B8:H8)</x:f>
        <x:v>0</x:v>
      </x:c>
      <x:c r="J8" s="84" t="n">
        <x:f>SUM(B8:D8)+G8+H8</x:f>
        <x:v>0</x:v>
      </x:c>
      <x:c r="K8" s="84" t="n">
        <x:f>E8+F8</x:f>
        <x:v>0</x:v>
      </x:c>
      <x:c r="L8" s="10" t="str"/>
    </x:row>
    <x:row r="9">
      <x:c r="A9" s="10" t="str">
        <x:v>дек.26</x:v>
      </x:c>
      <x:c r="B9" s="70" t="n">
        <x:v>0</x:v>
      </x:c>
      <x:c r="C9" s="70" t="n">
        <x:v>0</x:v>
      </x:c>
      <x:c r="D9" s="70" t="n">
        <x:v>0</x:v>
      </x:c>
      <x:c r="E9" s="70" t="n">
        <x:v>0</x:v>
      </x:c>
      <x:c r="F9" s="70" t="n">
        <x:v>0</x:v>
      </x:c>
      <x:c r="G9" s="70" t="n">
        <x:v>0</x:v>
      </x:c>
      <x:c r="H9" s="70" t="n">
        <x:v>0</x:v>
      </x:c>
      <x:c r="I9" s="84" t="n">
        <x:f>SUM(B9:H9)</x:f>
        <x:v>0</x:v>
      </x:c>
      <x:c r="J9" s="84" t="n">
        <x:f>SUM(B9:D9)+G9+H9</x:f>
        <x:v>0</x:v>
      </x:c>
      <x:c r="K9" s="84" t="n">
        <x:f>E9+F9</x:f>
        <x:v>0</x:v>
      </x:c>
      <x:c r="L9" s="10" t="str"/>
    </x:row>
    <x:row r="10">
      <x:c r="A10" s="10" t="str">
        <x:v>янв.27</x:v>
      </x:c>
      <x:c r="B10" s="70" t="n">
        <x:v>0</x:v>
      </x:c>
      <x:c r="C10" s="70" t="n">
        <x:v>0</x:v>
      </x:c>
      <x:c r="D10" s="70" t="n">
        <x:v>0</x:v>
      </x:c>
      <x:c r="E10" s="70" t="n">
        <x:v>0</x:v>
      </x:c>
      <x:c r="F10" s="70" t="n">
        <x:v>0</x:v>
      </x:c>
      <x:c r="G10" s="70" t="n">
        <x:v>0</x:v>
      </x:c>
      <x:c r="H10" s="70" t="n">
        <x:v>0</x:v>
      </x:c>
      <x:c r="I10" s="84" t="n">
        <x:f>SUM(B10:H10)</x:f>
        <x:v>0</x:v>
      </x:c>
      <x:c r="J10" s="84" t="n">
        <x:f>SUM(B10:D10)+G10+H10</x:f>
        <x:v>0</x:v>
      </x:c>
      <x:c r="K10" s="84" t="n">
        <x:f>E10+F10</x:f>
        <x:v>0</x:v>
      </x:c>
      <x:c r="L10" s="10" t="str"/>
    </x:row>
    <x:row r="11">
      <x:c r="A11" s="10" t="str">
        <x:v>фев.27</x:v>
      </x:c>
      <x:c r="B11" s="70" t="n">
        <x:v>0</x:v>
      </x:c>
      <x:c r="C11" s="70" t="n">
        <x:v>0</x:v>
      </x:c>
      <x:c r="D11" s="70" t="n">
        <x:v>0</x:v>
      </x:c>
      <x:c r="E11" s="70" t="n">
        <x:v>0</x:v>
      </x:c>
      <x:c r="F11" s="70" t="n">
        <x:v>0</x:v>
      </x:c>
      <x:c r="G11" s="70" t="n">
        <x:v>0</x:v>
      </x:c>
      <x:c r="H11" s="70" t="n">
        <x:v>0</x:v>
      </x:c>
      <x:c r="I11" s="84" t="n">
        <x:f>SUM(B11:H11)</x:f>
        <x:v>0</x:v>
      </x:c>
      <x:c r="J11" s="84" t="n">
        <x:f>SUM(B11:D11)+G11+H11</x:f>
        <x:v>0</x:v>
      </x:c>
      <x:c r="K11" s="84" t="n">
        <x:f>E11+F11</x:f>
        <x:v>0</x:v>
      </x:c>
      <x:c r="L11" s="10" t="str"/>
    </x:row>
    <x:row r="12">
      <x:c r="A12" s="10" t="str">
        <x:v>мар.27</x:v>
      </x:c>
      <x:c r="B12" s="70" t="n">
        <x:v>0</x:v>
      </x:c>
      <x:c r="C12" s="70" t="n">
        <x:v>0</x:v>
      </x:c>
      <x:c r="D12" s="70" t="n">
        <x:v>0</x:v>
      </x:c>
      <x:c r="E12" s="70" t="n">
        <x:v>0</x:v>
      </x:c>
      <x:c r="F12" s="70" t="n">
        <x:v>0</x:v>
      </x:c>
      <x:c r="G12" s="70" t="n">
        <x:v>0</x:v>
      </x:c>
      <x:c r="H12" s="70" t="n">
        <x:v>0</x:v>
      </x:c>
      <x:c r="I12" s="84" t="n">
        <x:f>SUM(B12:H12)</x:f>
        <x:v>0</x:v>
      </x:c>
      <x:c r="J12" s="84" t="n">
        <x:f>SUM(B12:D12)+G12+H12</x:f>
        <x:v>0</x:v>
      </x:c>
      <x:c r="K12" s="84" t="n">
        <x:f>E12+F12</x:f>
        <x:v>0</x:v>
      </x:c>
      <x:c r="L12" s="10" t="str"/>
    </x:row>
    <x:row r="13">
      <x:c r="A13" s="10" t="str">
        <x:v>апр.27</x:v>
      </x:c>
      <x:c r="B13" s="70" t="n">
        <x:v>0</x:v>
      </x:c>
      <x:c r="C13" s="70" t="n">
        <x:v>0</x:v>
      </x:c>
      <x:c r="D13" s="70" t="n">
        <x:v>0</x:v>
      </x:c>
      <x:c r="E13" s="70" t="n">
        <x:v>0</x:v>
      </x:c>
      <x:c r="F13" s="70" t="n">
        <x:v>0</x:v>
      </x:c>
      <x:c r="G13" s="70" t="n">
        <x:v>0</x:v>
      </x:c>
      <x:c r="H13" s="70" t="n">
        <x:v>0</x:v>
      </x:c>
      <x:c r="I13" s="84" t="n">
        <x:f>SUM(B13:H13)</x:f>
        <x:v>0</x:v>
      </x:c>
      <x:c r="J13" s="84" t="n">
        <x:f>SUM(B13:D13)+G13+H13</x:f>
        <x:v>0</x:v>
      </x:c>
      <x:c r="K13" s="84" t="n">
        <x:f>E13+F13</x:f>
        <x:v>0</x:v>
      </x:c>
      <x:c r="L13" s="10" t="str"/>
    </x:row>
    <x:row r="14">
      <x:c r="A14" s="10" t="str">
        <x:v>май.27</x:v>
      </x:c>
      <x:c r="B14" s="70" t="n">
        <x:v>0</x:v>
      </x:c>
      <x:c r="C14" s="70" t="n">
        <x:v>0</x:v>
      </x:c>
      <x:c r="D14" s="70" t="n">
        <x:v>0</x:v>
      </x:c>
      <x:c r="E14" s="70" t="n">
        <x:v>0</x:v>
      </x:c>
      <x:c r="F14" s="70" t="n">
        <x:v>0</x:v>
      </x:c>
      <x:c r="G14" s="70" t="n">
        <x:v>0</x:v>
      </x:c>
      <x:c r="H14" s="70" t="n">
        <x:v>0</x:v>
      </x:c>
      <x:c r="I14" s="84" t="n">
        <x:f>SUM(B14:H14)</x:f>
        <x:v>0</x:v>
      </x:c>
      <x:c r="J14" s="84" t="n">
        <x:f>SUM(B14:D14)+G14+H14</x:f>
        <x:v>0</x:v>
      </x:c>
      <x:c r="K14" s="84" t="n">
        <x:f>E14+F14</x:f>
        <x:v>0</x:v>
      </x:c>
      <x:c r="L14" s="10" t="str"/>
    </x:row>
    <x:row r="15">
      <x:c r="A15" s="10" t="str">
        <x:v>июн.27</x:v>
      </x:c>
      <x:c r="B15" s="70" t="n">
        <x:v>0</x:v>
      </x:c>
      <x:c r="C15" s="70" t="n">
        <x:v>0</x:v>
      </x:c>
      <x:c r="D15" s="70" t="n">
        <x:v>0</x:v>
      </x:c>
      <x:c r="E15" s="70" t="n">
        <x:v>0</x:v>
      </x:c>
      <x:c r="F15" s="70" t="n">
        <x:v>0</x:v>
      </x:c>
      <x:c r="G15" s="70" t="n">
        <x:v>0</x:v>
      </x:c>
      <x:c r="H15" s="70" t="n">
        <x:v>0</x:v>
      </x:c>
      <x:c r="I15" s="84" t="n">
        <x:f>SUM(B15:H15)</x:f>
        <x:v>0</x:v>
      </x:c>
      <x:c r="J15" s="84" t="n">
        <x:f>SUM(B15:D15)+G15+H15</x:f>
        <x:v>0</x:v>
      </x:c>
      <x:c r="K15" s="84" t="n">
        <x:f>E15+F15</x:f>
        <x:v>0</x:v>
      </x:c>
      <x:c r="L15" s="10" t="str"/>
    </x:row>
    <x:row r="16">
      <x:c r="A16" s="10" t="str">
        <x:v>июл.27</x:v>
      </x:c>
      <x:c r="B16" s="70" t="n">
        <x:v>0</x:v>
      </x:c>
      <x:c r="C16" s="70" t="n">
        <x:v>0</x:v>
      </x:c>
      <x:c r="D16" s="70" t="n">
        <x:v>0</x:v>
      </x:c>
      <x:c r="E16" s="70" t="n">
        <x:v>0</x:v>
      </x:c>
      <x:c r="F16" s="70" t="n">
        <x:v>0</x:v>
      </x:c>
      <x:c r="G16" s="70" t="n">
        <x:v>0</x:v>
      </x:c>
      <x:c r="H16" s="70" t="n">
        <x:v>0</x:v>
      </x:c>
      <x:c r="I16" s="84" t="n">
        <x:f>SUM(B16:H16)</x:f>
        <x:v>0</x:v>
      </x:c>
      <x:c r="J16" s="84" t="n">
        <x:f>SUM(B16:D16)+G16+H16</x:f>
        <x:v>0</x:v>
      </x:c>
      <x:c r="K16" s="84" t="n">
        <x:f>E16+F16</x:f>
        <x:v>0</x:v>
      </x:c>
      <x:c r="L16" s="10" t="str"/>
    </x:row>
    <x:row r="17">
      <x:c r="A17" s="10"/>
      <x:c r="B17" s="10"/>
      <x:c r="C17" s="10"/>
      <x:c r="D17" s="10"/>
      <x:c r="E17" s="10"/>
      <x:c r="F17" s="10"/>
      <x:c r="G17" s="10"/>
      <x:c r="H17" s="10"/>
      <x:c r="I17" s="10"/>
      <x:c r="J17" s="10"/>
      <x:c r="K17" s="10"/>
      <x:c r="L17" s="10"/>
    </x:row>
    <x:row r="18">
      <x:c r="A18" s="65" t="str">
        <x:v>Контроль</x:v>
      </x:c>
      <x:c r="B18" s="65" t="str">
        <x:v>Значение</x:v>
      </x:c>
      <x:c r="C18" s="65" t="str">
        <x:v>Что означает</x:v>
      </x:c>
      <x:c r="D18" s="65" t="str">
        <x:v>Комментарий</x:v>
      </x:c>
      <x:c r="E18" s="16"/>
      <x:c r="F18" s="16"/>
      <x:c r="G18" s="10"/>
      <x:c r="H18" s="10"/>
      <x:c r="I18" s="10"/>
      <x:c r="J18" s="10"/>
      <x:c r="K18" s="10"/>
      <x:c r="L18" s="10"/>
    </x:row>
    <x:row r="19">
      <x:c r="A19" s="10" t="str">
        <x:v>Всего переносимых платежей</x:v>
      </x:c>
      <x:c r="B19" s="84" t="n">
        <x:f>SUM(I5:I16)</x:f>
        <x:v>0</x:v>
      </x:c>
      <x:c r="C19" s="10" t="str">
        <x:v>Все колонки постановления</x:v>
      </x:c>
      <x:c r="D19" s="10" t="str">
        <x:v>Авг.26 — июл.27</x:v>
      </x:c>
      <x:c r="E19" s="10"/>
      <x:c r="F19" s="10"/>
      <x:c r="G19" s="10"/>
      <x:c r="H19" s="10"/>
      <x:c r="I19" s="10"/>
      <x:c r="J19" s="10"/>
      <x:c r="K19" s="10"/>
      <x:c r="L19" s="10"/>
    </x:row>
    <x:row r="20">
      <x:c r="A20" s="10" t="str">
        <x:v>Из них в будущей схеме 1/12</x:v>
      </x:c>
      <x:c r="B20" s="84" t="n">
        <x:f>SUM(J5:J16)</x:f>
        <x:v>0</x:v>
      </x:c>
      <x:c r="C20" s="10" t="str">
        <x:v>Без АУСН и НПД</x:v>
      </x:c>
      <x:c r="D20" s="10" t="str">
        <x:v>Для CashFlow</x:v>
      </x:c>
      <x:c r="E20" s="10"/>
      <x:c r="F20" s="10"/>
      <x:c r="G20" s="10"/>
      <x:c r="H20" s="10"/>
      <x:c r="I20" s="10"/>
      <x:c r="J20" s="10"/>
      <x:c r="K20" s="10"/>
      <x:c r="L20" s="10"/>
    </x:row>
    <x:row r="21">
      <x:c r="A21" s="10" t="str">
        <x:v>АУСН + НПД</x:v>
      </x:c>
      <x:c r="B21" s="84" t="n">
        <x:f>SUM(K5:K16)</x:f>
        <x:v>0</x:v>
      </x:c>
      <x:c r="C21" s="10" t="str">
        <x:v>Перенос есть, но 1/12 не применяется</x:v>
      </x:c>
      <x:c r="D21" s="10" t="str">
        <x:v>Нужен отдельный контроль по точному сроку после продления</x:v>
      </x:c>
      <x:c r="E21" s="10"/>
      <x:c r="F21" s="10"/>
      <x:c r="G21" s="10"/>
      <x:c r="H21" s="10"/>
      <x:c r="I21" s="10"/>
      <x:c r="J21" s="10"/>
      <x:c r="K21" s="10"/>
      <x:c r="L21" s="10"/>
    </x:row>
    <x:row r="22">
      <x:c r="A22" s="10"/>
      <x:c r="B22" s="10"/>
      <x:c r="C22" s="10"/>
      <x:c r="D22" s="10"/>
      <x:c r="E22" s="10"/>
      <x:c r="F22" s="10"/>
      <x:c r="G22" s="10"/>
      <x:c r="H22" s="10"/>
      <x:c r="I22" s="10"/>
      <x:c r="J22" s="10"/>
      <x:c r="K22" s="10"/>
      <x:c r="L22" s="10"/>
    </x:row>
  </x:sheetData>
  <x:mergeCells>
    <x:mergeCell ref="A1:H1"/>
    <x:mergeCell ref="A2:H2"/>
    <x:mergeCell ref="A1:L1"/>
    <x:mergeCell ref="A2:L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2" hidden="0" customWidth="1"/>
    <x:col min="3" max="3" width="24" hidden="0" customWidth="1"/>
    <x:col min="4" max="4" width="22" hidden="0" customWidth="1"/>
    <x:col min="5" max="5" width="20" hidden="0" customWidth="1"/>
    <x:col min="6" max="6" width="25" hidden="0" customWidth="1"/>
    <x:col min="7" max="7" width="16" hidden="0" customWidth="1"/>
    <x:col min="8" max="8" width="42" hidden="0" customWidth="1"/>
  </x:cols>
  <x:sheetData>
    <x:row r="1">
      <x:c r="A1" s="63" t="str">
        <x:v>Иллюстративный cash-flow: перенос 12 месяцев + уплата по 1/12 для применимой группы</x:v>
      </x:c>
      <x:c r="B1" s="63"/>
      <x:c r="C1" s="63"/>
      <x:c r="D1" s="63"/>
      <x:c r="E1" s="63"/>
      <x:c r="F1" s="63"/>
      <x:c r="G1" s="63"/>
      <x:c r="H1" s="63"/>
    </x:row>
    <x:row r="2">
      <x:c r="A2" s="79" t="str">
        <x:v>CashFlow моделирует только платежи, для которых постановление №1074 предусматривает последующую уплату равными долями по 1/12. АУСН и НПД здесь не распределяются: их нужно контролировать отдельно по нормативному сроку после 12-месячного продления.</x:v>
      </x:c>
      <x:c r="B2" s="79"/>
      <x:c r="C2" s="79"/>
      <x:c r="D2" s="79"/>
      <x:c r="E2" s="79"/>
      <x:c r="F2" s="79"/>
      <x:c r="G2" s="79"/>
      <x:c r="H2" s="79"/>
    </x:row>
    <x:row r="3">
      <x:c r="A3" s="10"/>
      <x:c r="B3" s="10"/>
      <x:c r="C3" s="10"/>
      <x:c r="D3" s="10"/>
      <x:c r="E3" s="10"/>
      <x:c r="F3" s="10"/>
      <x:c r="G3" s="10"/>
      <x:c r="H3" s="10"/>
    </x:row>
    <x:row r="4">
      <x:c r="A4" s="65" t="str">
        <x:v>Индекс</x:v>
      </x:c>
      <x:c r="B4" s="65" t="str">
        <x:v>Месяц</x:v>
      </x:c>
      <x:c r="C4" s="65" t="str">
        <x:v>Обычный отток группы 1/12</x:v>
      </x:c>
      <x:c r="D4" s="65" t="str">
        <x:v>Отток при поддержке</x:v>
      </x:c>
      <x:c r="E4" s="65" t="str">
        <x:v>Разница месяца</x:v>
      </x:c>
      <x:c r="F4" s="65" t="str">
        <x:v>Накопленный сохранённый cash</x:v>
      </x:c>
      <x:c r="G4" s="65" t="str">
        <x:v>Этап</x:v>
      </x:c>
      <x:c r="H4" s="65" t="str">
        <x:v>Комментарий</x:v>
      </x:c>
    </x:row>
    <x:row r="5">
      <x:c r="A5" s="10" t="n">
        <x:v>0</x:v>
      </x:c>
      <x:c r="B5" s="10" t="str">
        <x:v>авг.26</x:v>
      </x:c>
      <x:c r="C5" s="85" t="n">
        <x:f>PaymentInputs!J5</x:f>
        <x:v>0</x:v>
      </x:c>
      <x:c r="D5" s="85" t="n">
        <x:f>0</x:f>
        <x:v>0</x:v>
      </x:c>
      <x:c r="E5" s="84" t="n">
        <x:f>C5-D5</x:f>
        <x:v>0</x:v>
      </x:c>
      <x:c r="F5" s="84" t="n">
        <x:f>E5</x:f>
        <x:v>0</x:v>
      </x:c>
      <x:c r="G5" s="10" t="str">
        <x:f>IF(D5=0,"ОТСРОЧКА",IF(F5&gt;0,"РАССРОЧКА","ЗАВЕРШЕНО"))</x:f>
        <x:v>ОТСРОЧКА</x:v>
      </x:c>
      <x:c r="H5" s="10" t="str">
        <x:v>Месячный управленческий бакет; сверять реальные даты с ЕНС/ФНС</x:v>
      </x:c>
    </x:row>
    <x:row r="6">
      <x:c r="A6" s="10" t="n">
        <x:v>1</x:v>
      </x:c>
      <x:c r="B6" s="10" t="str">
        <x:v>сен.26</x:v>
      </x:c>
      <x:c r="C6" s="85" t="n">
        <x:f>PaymentInputs!J6</x:f>
        <x:v>0</x:v>
      </x:c>
      <x:c r="D6" s="85" t="n">
        <x:f>0</x:f>
        <x:v>0</x:v>
      </x:c>
      <x:c r="E6" s="84" t="n">
        <x:f>C6-D6</x:f>
        <x:v>0</x:v>
      </x:c>
      <x:c r="F6" s="84" t="n">
        <x:f>F5+E6</x:f>
        <x:v>0</x:v>
      </x:c>
      <x:c r="G6" s="10" t="str">
        <x:f>IF(D6=0,"ОТСРОЧКА",IF(F6&gt;0,"РАССРОЧКА","ЗАВЕРШЕНО"))</x:f>
        <x:v>ОТСРОЧКА</x:v>
      </x:c>
      <x:c r="H6" s="10" t="str">
        <x:v>Месячный управленческий бакет; сверять реальные даты с ЕНС/ФНС</x:v>
      </x:c>
    </x:row>
    <x:row r="7">
      <x:c r="A7" s="10" t="n">
        <x:v>2</x:v>
      </x:c>
      <x:c r="B7" s="10" t="str">
        <x:v>окт.26</x:v>
      </x:c>
      <x:c r="C7" s="85" t="n">
        <x:f>PaymentInputs!J7</x:f>
        <x:v>0</x:v>
      </x:c>
      <x:c r="D7" s="85" t="n">
        <x:f>0</x:f>
        <x:v>0</x:v>
      </x:c>
      <x:c r="E7" s="84" t="n">
        <x:f>C7-D7</x:f>
        <x:v>0</x:v>
      </x:c>
      <x:c r="F7" s="84" t="n">
        <x:f>F6+E7</x:f>
        <x:v>0</x:v>
      </x:c>
      <x:c r="G7" s="10" t="str">
        <x:f>IF(D7=0,"ОТСРОЧКА",IF(F7&gt;0,"РАССРОЧКА","ЗАВЕРШЕНО"))</x:f>
        <x:v>ОТСРОЧКА</x:v>
      </x:c>
      <x:c r="H7" s="10" t="str">
        <x:v>Месячный управленческий бакет; сверять реальные даты с ЕНС/ФНС</x:v>
      </x:c>
    </x:row>
    <x:row r="8">
      <x:c r="A8" s="10" t="n">
        <x:v>3</x:v>
      </x:c>
      <x:c r="B8" s="10" t="str">
        <x:v>ноя.26</x:v>
      </x:c>
      <x:c r="C8" s="85" t="n">
        <x:f>PaymentInputs!J8</x:f>
        <x:v>0</x:v>
      </x:c>
      <x:c r="D8" s="85" t="n">
        <x:f>0</x:f>
        <x:v>0</x:v>
      </x:c>
      <x:c r="E8" s="84" t="n">
        <x:f>C8-D8</x:f>
        <x:v>0</x:v>
      </x:c>
      <x:c r="F8" s="84" t="n">
        <x:f>F7+E8</x:f>
        <x:v>0</x:v>
      </x:c>
      <x:c r="G8" s="10" t="str">
        <x:f>IF(D8=0,"ОТСРОЧКА",IF(F8&gt;0,"РАССРОЧКА","ЗАВЕРШЕНО"))</x:f>
        <x:v>ОТСРОЧКА</x:v>
      </x:c>
      <x:c r="H8" s="10" t="str">
        <x:v>Месячный управленческий бакет; сверять реальные даты с ЕНС/ФНС</x:v>
      </x:c>
    </x:row>
    <x:row r="9">
      <x:c r="A9" s="10" t="n">
        <x:v>4</x:v>
      </x:c>
      <x:c r="B9" s="10" t="str">
        <x:v>дек.26</x:v>
      </x:c>
      <x:c r="C9" s="85" t="n">
        <x:f>PaymentInputs!J9</x:f>
        <x:v>0</x:v>
      </x:c>
      <x:c r="D9" s="85" t="n">
        <x:f>0</x:f>
        <x:v>0</x:v>
      </x:c>
      <x:c r="E9" s="84" t="n">
        <x:f>C9-D9</x:f>
        <x:v>0</x:v>
      </x:c>
      <x:c r="F9" s="84" t="n">
        <x:f>F8+E9</x:f>
        <x:v>0</x:v>
      </x:c>
      <x:c r="G9" s="10" t="str">
        <x:f>IF(D9=0,"ОТСРОЧКА",IF(F9&gt;0,"РАССРОЧКА","ЗАВЕРШЕНО"))</x:f>
        <x:v>ОТСРОЧКА</x:v>
      </x:c>
      <x:c r="H9" s="10" t="str">
        <x:v>Месячный управленческий бакет; сверять реальные даты с ЕНС/ФНС</x:v>
      </x:c>
    </x:row>
    <x:row r="10">
      <x:c r="A10" s="10" t="n">
        <x:v>5</x:v>
      </x:c>
      <x:c r="B10" s="10" t="str">
        <x:v>янв.27</x:v>
      </x:c>
      <x:c r="C10" s="85" t="n">
        <x:f>PaymentInputs!J10</x:f>
        <x:v>0</x:v>
      </x:c>
      <x:c r="D10" s="85" t="n">
        <x:f>0</x:f>
        <x:v>0</x:v>
      </x:c>
      <x:c r="E10" s="84" t="n">
        <x:f>C10-D10</x:f>
        <x:v>0</x:v>
      </x:c>
      <x:c r="F10" s="84" t="n">
        <x:f>F9+E10</x:f>
        <x:v>0</x:v>
      </x:c>
      <x:c r="G10" s="10" t="str">
        <x:f>IF(D10=0,"ОТСРОЧКА",IF(F10&gt;0,"РАССРОЧКА","ЗАВЕРШЕНО"))</x:f>
        <x:v>ОТСРОЧКА</x:v>
      </x:c>
      <x:c r="H10" s="10" t="str">
        <x:v>Месячный управленческий бакет; сверять реальные даты с ЕНС/ФНС</x:v>
      </x:c>
    </x:row>
    <x:row r="11">
      <x:c r="A11" s="10" t="n">
        <x:v>6</x:v>
      </x:c>
      <x:c r="B11" s="10" t="str">
        <x:v>фев.27</x:v>
      </x:c>
      <x:c r="C11" s="85" t="n">
        <x:f>PaymentInputs!J11</x:f>
        <x:v>0</x:v>
      </x:c>
      <x:c r="D11" s="85" t="n">
        <x:f>0</x:f>
        <x:v>0</x:v>
      </x:c>
      <x:c r="E11" s="84" t="n">
        <x:f>C11-D11</x:f>
        <x:v>0</x:v>
      </x:c>
      <x:c r="F11" s="84" t="n">
        <x:f>F10+E11</x:f>
        <x:v>0</x:v>
      </x:c>
      <x:c r="G11" s="10" t="str">
        <x:f>IF(D11=0,"ОТСРОЧКА",IF(F11&gt;0,"РАССРОЧКА","ЗАВЕРШЕНО"))</x:f>
        <x:v>ОТСРОЧКА</x:v>
      </x:c>
      <x:c r="H11" s="10" t="str">
        <x:v>Месячный управленческий бакет; сверять реальные даты с ЕНС/ФНС</x:v>
      </x:c>
    </x:row>
    <x:row r="12">
      <x:c r="A12" s="10" t="n">
        <x:v>7</x:v>
      </x:c>
      <x:c r="B12" s="10" t="str">
        <x:v>мар.27</x:v>
      </x:c>
      <x:c r="C12" s="85" t="n">
        <x:f>PaymentInputs!J12</x:f>
        <x:v>0</x:v>
      </x:c>
      <x:c r="D12" s="85" t="n">
        <x:f>0</x:f>
        <x:v>0</x:v>
      </x:c>
      <x:c r="E12" s="84" t="n">
        <x:f>C12-D12</x:f>
        <x:v>0</x:v>
      </x:c>
      <x:c r="F12" s="84" t="n">
        <x:f>F11+E12</x:f>
        <x:v>0</x:v>
      </x:c>
      <x:c r="G12" s="10" t="str">
        <x:f>IF(D12=0,"ОТСРОЧКА",IF(F12&gt;0,"РАССРОЧКА","ЗАВЕРШЕНО"))</x:f>
        <x:v>ОТСРОЧКА</x:v>
      </x:c>
      <x:c r="H12" s="10" t="str">
        <x:v>Месячный управленческий бакет; сверять реальные даты с ЕНС/ФНС</x:v>
      </x:c>
    </x:row>
    <x:row r="13">
      <x:c r="A13" s="10" t="n">
        <x:v>8</x:v>
      </x:c>
      <x:c r="B13" s="10" t="str">
        <x:v>апр.27</x:v>
      </x:c>
      <x:c r="C13" s="85" t="n">
        <x:f>PaymentInputs!J13</x:f>
        <x:v>0</x:v>
      </x:c>
      <x:c r="D13" s="85" t="n">
        <x:f>0</x:f>
        <x:v>0</x:v>
      </x:c>
      <x:c r="E13" s="84" t="n">
        <x:f>C13-D13</x:f>
        <x:v>0</x:v>
      </x:c>
      <x:c r="F13" s="84" t="n">
        <x:f>F12+E13</x:f>
        <x:v>0</x:v>
      </x:c>
      <x:c r="G13" s="10" t="str">
        <x:f>IF(D13=0,"ОТСРОЧКА",IF(F13&gt;0,"РАССРОЧКА","ЗАВЕРШЕНО"))</x:f>
        <x:v>ОТСРОЧКА</x:v>
      </x:c>
      <x:c r="H13" s="10" t="str">
        <x:v>Месячный управленческий бакет; сверять реальные даты с ЕНС/ФНС</x:v>
      </x:c>
    </x:row>
    <x:row r="14">
      <x:c r="A14" s="10" t="n">
        <x:v>9</x:v>
      </x:c>
      <x:c r="B14" s="10" t="str">
        <x:v>май.27</x:v>
      </x:c>
      <x:c r="C14" s="85" t="n">
        <x:f>PaymentInputs!J14</x:f>
        <x:v>0</x:v>
      </x:c>
      <x:c r="D14" s="85" t="n">
        <x:f>0</x:f>
        <x:v>0</x:v>
      </x:c>
      <x:c r="E14" s="84" t="n">
        <x:f>C14-D14</x:f>
        <x:v>0</x:v>
      </x:c>
      <x:c r="F14" s="84" t="n">
        <x:f>F13+E14</x:f>
        <x:v>0</x:v>
      </x:c>
      <x:c r="G14" s="10" t="str">
        <x:f>IF(D14=0,"ОТСРОЧКА",IF(F14&gt;0,"РАССРОЧКА","ЗАВЕРШЕНО"))</x:f>
        <x:v>ОТСРОЧКА</x:v>
      </x:c>
      <x:c r="H14" s="10" t="str">
        <x:v>Месячный управленческий бакет; сверять реальные даты с ЕНС/ФНС</x:v>
      </x:c>
    </x:row>
    <x:row r="15">
      <x:c r="A15" s="10" t="n">
        <x:v>10</x:v>
      </x:c>
      <x:c r="B15" s="10" t="str">
        <x:v>июн.27</x:v>
      </x:c>
      <x:c r="C15" s="85" t="n">
        <x:f>PaymentInputs!J15</x:f>
        <x:v>0</x:v>
      </x:c>
      <x:c r="D15" s="85" t="n">
        <x:f>0</x:f>
        <x:v>0</x:v>
      </x:c>
      <x:c r="E15" s="84" t="n">
        <x:f>C15-D15</x:f>
        <x:v>0</x:v>
      </x:c>
      <x:c r="F15" s="84" t="n">
        <x:f>F14+E15</x:f>
        <x:v>0</x:v>
      </x:c>
      <x:c r="G15" s="10" t="str">
        <x:f>IF(D15=0,"ОТСРОЧКА",IF(F15&gt;0,"РАССРОЧКА","ЗАВЕРШЕНО"))</x:f>
        <x:v>ОТСРОЧКА</x:v>
      </x:c>
      <x:c r="H15" s="10" t="str">
        <x:v>Месячный управленческий бакет; сверять реальные даты с ЕНС/ФНС</x:v>
      </x:c>
    </x:row>
    <x:row r="16">
      <x:c r="A16" s="10" t="n">
        <x:v>11</x:v>
      </x:c>
      <x:c r="B16" s="10" t="str">
        <x:v>июл.27</x:v>
      </x:c>
      <x:c r="C16" s="85" t="n">
        <x:f>PaymentInputs!J16</x:f>
        <x:v>0</x:v>
      </x:c>
      <x:c r="D16" s="85" t="n">
        <x:f>0</x:f>
        <x:v>0</x:v>
      </x:c>
      <x:c r="E16" s="84" t="n">
        <x:f>C16-D16</x:f>
        <x:v>0</x:v>
      </x:c>
      <x:c r="F16" s="84" t="n">
        <x:f>F15+E16</x:f>
        <x:v>0</x:v>
      </x:c>
      <x:c r="G16" s="10" t="str">
        <x:f>IF(D16=0,"ОТСРОЧКА",IF(F16&gt;0,"РАССРОЧКА","ЗАВЕРШЕНО"))</x:f>
        <x:v>ОТСРОЧКА</x:v>
      </x:c>
      <x:c r="H16" s="10" t="str">
        <x:v>Месячный управленческий бакет; сверять реальные даты с ЕНС/ФНС</x:v>
      </x:c>
    </x:row>
    <x:row r="17">
      <x:c r="A17" s="10" t="n">
        <x:v>12</x:v>
      </x:c>
      <x:c r="B17" s="10" t="str">
        <x:v>авг.27</x:v>
      </x:c>
      <x:c r="C17" s="85" t="n">
        <x:v>0</x:v>
      </x:c>
      <x:c r="D17" s="85" t="n">
        <x:f>0</x:f>
        <x:v>0</x:v>
      </x:c>
      <x:c r="E17" s="84" t="n">
        <x:f>C17-D17</x:f>
        <x:v>0</x:v>
      </x:c>
      <x:c r="F17" s="84" t="n">
        <x:f>F16+E17</x:f>
        <x:v>0</x:v>
      </x:c>
      <x:c r="G17" s="10" t="str">
        <x:f>IF(D17=0,"ОТСРОЧКА",IF(F17&gt;0,"РАССРОЧКА","ЗАВЕРШЕНО"))</x:f>
        <x:v>ОТСРОЧКА</x:v>
      </x:c>
      <x:c r="H17" s="10" t="str">
        <x:v>Месячный управленческий бакет; сверять реальные даты с ЕНС/ФНС</x:v>
      </x:c>
    </x:row>
    <x:row r="18">
      <x:c r="A18" s="10" t="n">
        <x:v>13</x:v>
      </x:c>
      <x:c r="B18" s="10" t="str">
        <x:v>сен.27</x:v>
      </x:c>
      <x:c r="C18" s="85" t="n">
        <x:v>0</x:v>
      </x:c>
      <x:c r="D18" s="85" t="n">
        <x:f>PaymentInputs!J5/12</x:f>
        <x:v>0</x:v>
      </x:c>
      <x:c r="E18" s="84" t="n">
        <x:f>C18-D18</x:f>
        <x:v>0</x:v>
      </x:c>
      <x:c r="F18" s="84" t="n">
        <x:f>F17+E18</x:f>
        <x:v>0</x:v>
      </x:c>
      <x:c r="G18" s="10" t="str">
        <x:f>IF(D18=0,"ОТСРОЧКА",IF(F18&gt;0,"РАССРОЧКА","ЗАВЕРШЕНО"))</x:f>
        <x:v>ОТСРОЧКА</x:v>
      </x:c>
      <x:c r="H18" s="10" t="str">
        <x:v>Месячный управленческий бакет; сверять реальные даты с ЕНС/ФНС</x:v>
      </x:c>
    </x:row>
    <x:row r="19">
      <x:c r="A19" s="10" t="n">
        <x:v>14</x:v>
      </x:c>
      <x:c r="B19" s="10" t="str">
        <x:v>окт.27</x:v>
      </x:c>
      <x:c r="C19" s="85" t="n">
        <x:v>0</x:v>
      </x:c>
      <x:c r="D19" s="85" t="n">
        <x:f>PaymentInputs!J5/12+PaymentInputs!J6/12</x:f>
        <x:v>0</x:v>
      </x:c>
      <x:c r="E19" s="84" t="n">
        <x:f>C19-D19</x:f>
        <x:v>0</x:v>
      </x:c>
      <x:c r="F19" s="84" t="n">
        <x:f>F18+E19</x:f>
        <x:v>0</x:v>
      </x:c>
      <x:c r="G19" s="10" t="str">
        <x:f>IF(D19=0,"ОТСРОЧКА",IF(F19&gt;0,"РАССРОЧКА","ЗАВЕРШЕНО"))</x:f>
        <x:v>ОТСРОЧКА</x:v>
      </x:c>
      <x:c r="H19" s="10" t="str">
        <x:v>Месячный управленческий бакет; сверять реальные даты с ЕНС/ФНС</x:v>
      </x:c>
    </x:row>
    <x:row r="20">
      <x:c r="A20" s="10" t="n">
        <x:v>15</x:v>
      </x:c>
      <x:c r="B20" s="10" t="str">
        <x:v>ноя.27</x:v>
      </x:c>
      <x:c r="C20" s="85" t="n">
        <x:v>0</x:v>
      </x:c>
      <x:c r="D20" s="85" t="n">
        <x:f>PaymentInputs!J5/12+PaymentInputs!J6/12+PaymentInputs!J7/12</x:f>
        <x:v>0</x:v>
      </x:c>
      <x:c r="E20" s="84" t="n">
        <x:f>C20-D20</x:f>
        <x:v>0</x:v>
      </x:c>
      <x:c r="F20" s="84" t="n">
        <x:f>F19+E20</x:f>
        <x:v>0</x:v>
      </x:c>
      <x:c r="G20" s="10" t="str">
        <x:f>IF(D20=0,"ОТСРОЧКА",IF(F20&gt;0,"РАССРОЧКА","ЗАВЕРШЕНО"))</x:f>
        <x:v>ОТСРОЧКА</x:v>
      </x:c>
      <x:c r="H20" s="10" t="str">
        <x:v>Месячный управленческий бакет; сверять реальные даты с ЕНС/ФНС</x:v>
      </x:c>
    </x:row>
    <x:row r="21">
      <x:c r="A21" s="10" t="n">
        <x:v>16</x:v>
      </x:c>
      <x:c r="B21" s="10" t="str">
        <x:v>дек.27</x:v>
      </x:c>
      <x:c r="C21" s="85" t="n">
        <x:v>0</x:v>
      </x:c>
      <x:c r="D21" s="85" t="n">
        <x:f>PaymentInputs!J5/12+PaymentInputs!J6/12+PaymentInputs!J7/12+PaymentInputs!J8/12</x:f>
        <x:v>0</x:v>
      </x:c>
      <x:c r="E21" s="84" t="n">
        <x:f>C21-D21</x:f>
        <x:v>0</x:v>
      </x:c>
      <x:c r="F21" s="84" t="n">
        <x:f>F20+E21</x:f>
        <x:v>0</x:v>
      </x:c>
      <x:c r="G21" s="10" t="str">
        <x:f>IF(D21=0,"ОТСРОЧКА",IF(F21&gt;0,"РАССРОЧКА","ЗАВЕРШЕНО"))</x:f>
        <x:v>ОТСРОЧКА</x:v>
      </x:c>
      <x:c r="H21" s="10" t="str">
        <x:v>Месячный управленческий бакет; сверять реальные даты с ЕНС/ФНС</x:v>
      </x:c>
    </x:row>
    <x:row r="22">
      <x:c r="A22" s="10" t="n">
        <x:v>17</x:v>
      </x:c>
      <x:c r="B22" s="10" t="str">
        <x:v>янв.28</x:v>
      </x:c>
      <x:c r="C22" s="85" t="n">
        <x:v>0</x:v>
      </x:c>
      <x:c r="D22" s="85" t="n">
        <x:f>PaymentInputs!J5/12+PaymentInputs!J6/12+PaymentInputs!J7/12+PaymentInputs!J8/12+PaymentInputs!J9/12</x:f>
        <x:v>0</x:v>
      </x:c>
      <x:c r="E22" s="84" t="n">
        <x:f>C22-D22</x:f>
        <x:v>0</x:v>
      </x:c>
      <x:c r="F22" s="84" t="n">
        <x:f>F21+E22</x:f>
        <x:v>0</x:v>
      </x:c>
      <x:c r="G22" s="10" t="str">
        <x:f>IF(D22=0,"ОТСРОЧКА",IF(F22&gt;0,"РАССРОЧКА","ЗАВЕРШЕНО"))</x:f>
        <x:v>ОТСРОЧКА</x:v>
      </x:c>
      <x:c r="H22" s="10" t="str">
        <x:v>Месячный управленческий бакет; сверять реальные даты с ЕНС/ФНС</x:v>
      </x:c>
    </x:row>
    <x:row r="23">
      <x:c r="A23" s="10" t="n">
        <x:v>18</x:v>
      </x:c>
      <x:c r="B23" s="10" t="str">
        <x:v>фев.28</x:v>
      </x:c>
      <x:c r="C23" s="85" t="n">
        <x:v>0</x:v>
      </x:c>
      <x:c r="D23" s="85" t="n">
        <x:f>PaymentInputs!J5/12+PaymentInputs!J6/12+PaymentInputs!J7/12+PaymentInputs!J8/12+PaymentInputs!J9/12+PaymentInputs!J10/12</x:f>
        <x:v>0</x:v>
      </x:c>
      <x:c r="E23" s="84" t="n">
        <x:f>C23-D23</x:f>
        <x:v>0</x:v>
      </x:c>
      <x:c r="F23" s="84" t="n">
        <x:f>F22+E23</x:f>
        <x:v>0</x:v>
      </x:c>
      <x:c r="G23" s="10" t="str">
        <x:f>IF(D23=0,"ОТСРОЧКА",IF(F23&gt;0,"РАССРОЧКА","ЗАВЕРШЕНО"))</x:f>
        <x:v>ОТСРОЧКА</x:v>
      </x:c>
      <x:c r="H23" s="10" t="str">
        <x:v>Месячный управленческий бакет; сверять реальные даты с ЕНС/ФНС</x:v>
      </x:c>
    </x:row>
    <x:row r="24">
      <x:c r="A24" s="10" t="n">
        <x:v>19</x:v>
      </x:c>
      <x:c r="B24" s="10" t="str">
        <x:v>мар.28</x:v>
      </x:c>
      <x:c r="C24" s="85" t="n">
        <x:v>0</x:v>
      </x:c>
      <x:c r="D24" s="85" t="n">
        <x:f>PaymentInputs!J5/12+PaymentInputs!J6/12+PaymentInputs!J7/12+PaymentInputs!J8/12+PaymentInputs!J9/12+PaymentInputs!J10/12+PaymentInputs!J11/12</x:f>
        <x:v>0</x:v>
      </x:c>
      <x:c r="E24" s="84" t="n">
        <x:f>C24-D24</x:f>
        <x:v>0</x:v>
      </x:c>
      <x:c r="F24" s="84" t="n">
        <x:f>F23+E24</x:f>
        <x:v>0</x:v>
      </x:c>
      <x:c r="G24" s="10" t="str">
        <x:f>IF(D24=0,"ОТСРОЧКА",IF(F24&gt;0,"РАССРОЧКА","ЗАВЕРШЕНО"))</x:f>
        <x:v>ОТСРОЧКА</x:v>
      </x:c>
      <x:c r="H24" s="10" t="str">
        <x:v>Месячный управленческий бакет; сверять реальные даты с ЕНС/ФНС</x:v>
      </x:c>
    </x:row>
    <x:row r="25">
      <x:c r="A25" s="10" t="n">
        <x:v>20</x:v>
      </x:c>
      <x:c r="B25" s="10" t="str">
        <x:v>апр.28</x:v>
      </x:c>
      <x:c r="C25" s="85" t="n">
        <x:v>0</x:v>
      </x:c>
      <x:c r="D25" s="85" t="n">
        <x:f>PaymentInputs!J5/12+PaymentInputs!J6/12+PaymentInputs!J7/12+PaymentInputs!J8/12+PaymentInputs!J9/12+PaymentInputs!J10/12+PaymentInputs!J11/12+PaymentInputs!J12/12</x:f>
        <x:v>0</x:v>
      </x:c>
      <x:c r="E25" s="84" t="n">
        <x:f>C25-D25</x:f>
        <x:v>0</x:v>
      </x:c>
      <x:c r="F25" s="84" t="n">
        <x:f>F24+E25</x:f>
        <x:v>0</x:v>
      </x:c>
      <x:c r="G25" s="10" t="str">
        <x:f>IF(D25=0,"ОТСРОЧКА",IF(F25&gt;0,"РАССРОЧКА","ЗАВЕРШЕНО"))</x:f>
        <x:v>ОТСРОЧКА</x:v>
      </x:c>
      <x:c r="H25" s="10" t="str">
        <x:v>Месячный управленческий бакет; сверять реальные даты с ЕНС/ФНС</x:v>
      </x:c>
    </x:row>
    <x:row r="26">
      <x:c r="A26" s="10" t="n">
        <x:v>21</x:v>
      </x:c>
      <x:c r="B26" s="10" t="str">
        <x:v>май.28</x:v>
      </x:c>
      <x:c r="C26" s="85" t="n">
        <x:v>0</x:v>
      </x:c>
      <x:c r="D26" s="85" t="n">
        <x:f>PaymentInputs!J5/12+PaymentInputs!J6/12+PaymentInputs!J7/12+PaymentInputs!J8/12+PaymentInputs!J9/12+PaymentInputs!J10/12+PaymentInputs!J11/12+PaymentInputs!J12/12+PaymentInputs!J13/12</x:f>
        <x:v>0</x:v>
      </x:c>
      <x:c r="E26" s="84" t="n">
        <x:f>C26-D26</x:f>
        <x:v>0</x:v>
      </x:c>
      <x:c r="F26" s="84" t="n">
        <x:f>F25+E26</x:f>
        <x:v>0</x:v>
      </x:c>
      <x:c r="G26" s="10" t="str">
        <x:f>IF(D26=0,"ОТСРОЧКА",IF(F26&gt;0,"РАССРОЧКА","ЗАВЕРШЕНО"))</x:f>
        <x:v>ОТСРОЧКА</x:v>
      </x:c>
      <x:c r="H26" s="10" t="str">
        <x:v>Месячный управленческий бакет; сверять реальные даты с ЕНС/ФНС</x:v>
      </x:c>
    </x:row>
    <x:row r="27">
      <x:c r="A27" s="10" t="n">
        <x:v>22</x:v>
      </x:c>
      <x:c r="B27" s="10" t="str">
        <x:v>июн.28</x:v>
      </x:c>
      <x:c r="C27" s="85" t="n">
        <x:v>0</x:v>
      </x:c>
      <x:c r="D27" s="85" t="n">
        <x:f>PaymentInputs!J5/12+PaymentInputs!J6/12+PaymentInputs!J7/12+PaymentInputs!J8/12+PaymentInputs!J9/12+PaymentInputs!J10/12+PaymentInputs!J11/12+PaymentInputs!J12/12+PaymentInputs!J13/12+PaymentInputs!J14/12</x:f>
        <x:v>0</x:v>
      </x:c>
      <x:c r="E27" s="84" t="n">
        <x:f>C27-D27</x:f>
        <x:v>0</x:v>
      </x:c>
      <x:c r="F27" s="84" t="n">
        <x:f>F26+E27</x:f>
        <x:v>0</x:v>
      </x:c>
      <x:c r="G27" s="10" t="str">
        <x:f>IF(D27=0,"ОТСРОЧКА",IF(F27&gt;0,"РАССРОЧКА","ЗАВЕРШЕНО"))</x:f>
        <x:v>ОТСРОЧКА</x:v>
      </x:c>
      <x:c r="H27" s="10" t="str">
        <x:v>Месячный управленческий бакет; сверять реальные даты с ЕНС/ФНС</x:v>
      </x:c>
    </x:row>
    <x:row r="28">
      <x:c r="A28" s="10" t="n">
        <x:v>23</x:v>
      </x:c>
      <x:c r="B28" s="10" t="str">
        <x:v>июл.28</x:v>
      </x:c>
      <x:c r="C28" s="85" t="n">
        <x:v>0</x:v>
      </x:c>
      <x:c r="D28" s="85" t="n">
        <x:f>PaymentInputs!J5/12+PaymentInputs!J6/12+PaymentInputs!J7/12+PaymentInputs!J8/12+PaymentInputs!J9/12+PaymentInputs!J10/12+PaymentInputs!J11/12+PaymentInputs!J12/12+PaymentInputs!J13/12+PaymentInputs!J14/12+PaymentInputs!J15/12</x:f>
        <x:v>0</x:v>
      </x:c>
      <x:c r="E28" s="84" t="n">
        <x:f>C28-D28</x:f>
        <x:v>0</x:v>
      </x:c>
      <x:c r="F28" s="84" t="n">
        <x:f>F27+E28</x:f>
        <x:v>0</x:v>
      </x:c>
      <x:c r="G28" s="10" t="str">
        <x:f>IF(D28=0,"ОТСРОЧКА",IF(F28&gt;0,"РАССРОЧКА","ЗАВЕРШЕНО"))</x:f>
        <x:v>ОТСРОЧКА</x:v>
      </x:c>
      <x:c r="H28" s="10" t="str">
        <x:v>Месячный управленческий бакет; сверять реальные даты с ЕНС/ФНС</x:v>
      </x:c>
    </x:row>
    <x:row r="29">
      <x:c r="A29" s="10" t="n">
        <x:v>24</x:v>
      </x:c>
      <x:c r="B29" s="10" t="str">
        <x:v>авг.28</x:v>
      </x:c>
      <x:c r="C29" s="85" t="n">
        <x:v>0</x:v>
      </x:c>
      <x:c r="D29" s="85" t="n">
        <x:f>PaymentInputs!J5/12+PaymentInputs!J6/12+PaymentInputs!J7/12+PaymentInputs!J8/12+PaymentInputs!J9/12+PaymentInputs!J10/12+PaymentInputs!J11/12+PaymentInputs!J12/12+PaymentInputs!J13/12+PaymentInputs!J14/12+PaymentInputs!J15/12+PaymentInputs!J16/12</x:f>
        <x:v>0</x:v>
      </x:c>
      <x:c r="E29" s="84" t="n">
        <x:f>C29-D29</x:f>
        <x:v>0</x:v>
      </x:c>
      <x:c r="F29" s="84" t="n">
        <x:f>F28+E29</x:f>
        <x:v>0</x:v>
      </x:c>
      <x:c r="G29" s="10" t="str">
        <x:f>IF(D29=0,"ОТСРОЧКА",IF(F29&gt;0,"РАССРОЧКА","ЗАВЕРШЕНО"))</x:f>
        <x:v>ОТСРОЧКА</x:v>
      </x:c>
      <x:c r="H29" s="10" t="str">
        <x:v>Месячный управленческий бакет; сверять реальные даты с ЕНС/ФНС</x:v>
      </x:c>
    </x:row>
    <x:row r="30">
      <x:c r="A30" s="10" t="n">
        <x:v>25</x:v>
      </x:c>
      <x:c r="B30" s="10" t="str">
        <x:v>сен.28</x:v>
      </x:c>
      <x:c r="C30" s="85" t="n">
        <x:v>0</x:v>
      </x:c>
      <x:c r="D30" s="85" t="n">
        <x:f>PaymentInputs!J6/12+PaymentInputs!J7/12+PaymentInputs!J8/12+PaymentInputs!J9/12+PaymentInputs!J10/12+PaymentInputs!J11/12+PaymentInputs!J12/12+PaymentInputs!J13/12+PaymentInputs!J14/12+PaymentInputs!J15/12+PaymentInputs!J16/12</x:f>
        <x:v>0</x:v>
      </x:c>
      <x:c r="E30" s="84" t="n">
        <x:f>C30-D30</x:f>
        <x:v>0</x:v>
      </x:c>
      <x:c r="F30" s="84" t="n">
        <x:f>F29+E30</x:f>
        <x:v>0</x:v>
      </x:c>
      <x:c r="G30" s="10" t="str">
        <x:f>IF(D30=0,"ОТСРОЧКА",IF(F30&gt;0,"РАССРОЧКА","ЗАВЕРШЕНО"))</x:f>
        <x:v>ОТСРОЧКА</x:v>
      </x:c>
      <x:c r="H30" s="10" t="str">
        <x:v>Месячный управленческий бакет; сверять реальные даты с ЕНС/ФНС</x:v>
      </x:c>
    </x:row>
    <x:row r="31">
      <x:c r="A31" s="10" t="n">
        <x:v>26</x:v>
      </x:c>
      <x:c r="B31" s="10" t="str">
        <x:v>окт.28</x:v>
      </x:c>
      <x:c r="C31" s="85" t="n">
        <x:v>0</x:v>
      </x:c>
      <x:c r="D31" s="85" t="n">
        <x:f>PaymentInputs!J7/12+PaymentInputs!J8/12+PaymentInputs!J9/12+PaymentInputs!J10/12+PaymentInputs!J11/12+PaymentInputs!J12/12+PaymentInputs!J13/12+PaymentInputs!J14/12+PaymentInputs!J15/12+PaymentInputs!J16/12</x:f>
        <x:v>0</x:v>
      </x:c>
      <x:c r="E31" s="84" t="n">
        <x:f>C31-D31</x:f>
        <x:v>0</x:v>
      </x:c>
      <x:c r="F31" s="84" t="n">
        <x:f>F30+E31</x:f>
        <x:v>0</x:v>
      </x:c>
      <x:c r="G31" s="10" t="str">
        <x:f>IF(D31=0,"ОТСРОЧКА",IF(F31&gt;0,"РАССРОЧКА","ЗАВЕРШЕНО"))</x:f>
        <x:v>ОТСРОЧКА</x:v>
      </x:c>
      <x:c r="H31" s="10" t="str">
        <x:v>Месячный управленческий бакет; сверять реальные даты с ЕНС/ФНС</x:v>
      </x:c>
    </x:row>
    <x:row r="32">
      <x:c r="A32" s="10" t="n">
        <x:v>27</x:v>
      </x:c>
      <x:c r="B32" s="10" t="str">
        <x:v>ноя.28</x:v>
      </x:c>
      <x:c r="C32" s="85" t="n">
        <x:v>0</x:v>
      </x:c>
      <x:c r="D32" s="85" t="n">
        <x:f>PaymentInputs!J8/12+PaymentInputs!J9/12+PaymentInputs!J10/12+PaymentInputs!J11/12+PaymentInputs!J12/12+PaymentInputs!J13/12+PaymentInputs!J14/12+PaymentInputs!J15/12+PaymentInputs!J16/12</x:f>
        <x:v>0</x:v>
      </x:c>
      <x:c r="E32" s="84" t="n">
        <x:f>C32-D32</x:f>
        <x:v>0</x:v>
      </x:c>
      <x:c r="F32" s="84" t="n">
        <x:f>F31+E32</x:f>
        <x:v>0</x:v>
      </x:c>
      <x:c r="G32" s="10" t="str">
        <x:f>IF(D32=0,"ОТСРОЧКА",IF(F32&gt;0,"РАССРОЧКА","ЗАВЕРШЕНО"))</x:f>
        <x:v>ОТСРОЧКА</x:v>
      </x:c>
      <x:c r="H32" s="10" t="str">
        <x:v>Месячный управленческий бакет; сверять реальные даты с ЕНС/ФНС</x:v>
      </x:c>
    </x:row>
    <x:row r="33">
      <x:c r="A33" s="10" t="n">
        <x:v>28</x:v>
      </x:c>
      <x:c r="B33" s="10" t="str">
        <x:v>дек.28</x:v>
      </x:c>
      <x:c r="C33" s="85" t="n">
        <x:v>0</x:v>
      </x:c>
      <x:c r="D33" s="85" t="n">
        <x:f>PaymentInputs!J9/12+PaymentInputs!J10/12+PaymentInputs!J11/12+PaymentInputs!J12/12+PaymentInputs!J13/12+PaymentInputs!J14/12+PaymentInputs!J15/12+PaymentInputs!J16/12</x:f>
        <x:v>0</x:v>
      </x:c>
      <x:c r="E33" s="84" t="n">
        <x:f>C33-D33</x:f>
        <x:v>0</x:v>
      </x:c>
      <x:c r="F33" s="84" t="n">
        <x:f>F32+E33</x:f>
        <x:v>0</x:v>
      </x:c>
      <x:c r="G33" s="10" t="str">
        <x:f>IF(D33=0,"ОТСРОЧКА",IF(F33&gt;0,"РАССРОЧКА","ЗАВЕРШЕНО"))</x:f>
        <x:v>ОТСРОЧКА</x:v>
      </x:c>
      <x:c r="H33" s="10" t="str">
        <x:v>Месячный управленческий бакет; сверять реальные даты с ЕНС/ФНС</x:v>
      </x:c>
    </x:row>
    <x:row r="34">
      <x:c r="A34" s="10" t="n">
        <x:v>29</x:v>
      </x:c>
      <x:c r="B34" s="10" t="str">
        <x:v>янв.29</x:v>
      </x:c>
      <x:c r="C34" s="85" t="n">
        <x:v>0</x:v>
      </x:c>
      <x:c r="D34" s="85" t="n">
        <x:f>PaymentInputs!J10/12+PaymentInputs!J11/12+PaymentInputs!J12/12+PaymentInputs!J13/12+PaymentInputs!J14/12+PaymentInputs!J15/12+PaymentInputs!J16/12</x:f>
        <x:v>0</x:v>
      </x:c>
      <x:c r="E34" s="84" t="n">
        <x:f>C34-D34</x:f>
        <x:v>0</x:v>
      </x:c>
      <x:c r="F34" s="84" t="n">
        <x:f>F33+E34</x:f>
        <x:v>0</x:v>
      </x:c>
      <x:c r="G34" s="10" t="str">
        <x:f>IF(D34=0,"ОТСРОЧКА",IF(F34&gt;0,"РАССРОЧКА","ЗАВЕРШЕНО"))</x:f>
        <x:v>ОТСРОЧКА</x:v>
      </x:c>
      <x:c r="H34" s="10" t="str">
        <x:v>Месячный управленческий бакет; сверять реальные даты с ЕНС/ФНС</x:v>
      </x:c>
    </x:row>
    <x:row r="35">
      <x:c r="A35" s="10" t="n">
        <x:v>30</x:v>
      </x:c>
      <x:c r="B35" s="10" t="str">
        <x:v>фев.29</x:v>
      </x:c>
      <x:c r="C35" s="85" t="n">
        <x:v>0</x:v>
      </x:c>
      <x:c r="D35" s="85" t="n">
        <x:f>PaymentInputs!J11/12+PaymentInputs!J12/12+PaymentInputs!J13/12+PaymentInputs!J14/12+PaymentInputs!J15/12+PaymentInputs!J16/12</x:f>
        <x:v>0</x:v>
      </x:c>
      <x:c r="E35" s="84" t="n">
        <x:f>C35-D35</x:f>
        <x:v>0</x:v>
      </x:c>
      <x:c r="F35" s="84" t="n">
        <x:f>F34+E35</x:f>
        <x:v>0</x:v>
      </x:c>
      <x:c r="G35" s="10" t="str">
        <x:f>IF(D35=0,"ОТСРОЧКА",IF(F35&gt;0,"РАССРОЧКА","ЗАВЕРШЕНО"))</x:f>
        <x:v>ОТСРОЧКА</x:v>
      </x:c>
      <x:c r="H35" s="10" t="str">
        <x:v>Месячный управленческий бакет; сверять реальные даты с ЕНС/ФНС</x:v>
      </x:c>
    </x:row>
    <x:row r="36">
      <x:c r="A36" s="10" t="n">
        <x:v>31</x:v>
      </x:c>
      <x:c r="B36" s="10" t="str">
        <x:v>мар.29</x:v>
      </x:c>
      <x:c r="C36" s="85" t="n">
        <x:v>0</x:v>
      </x:c>
      <x:c r="D36" s="85" t="n">
        <x:f>PaymentInputs!J12/12+PaymentInputs!J13/12+PaymentInputs!J14/12+PaymentInputs!J15/12+PaymentInputs!J16/12</x:f>
        <x:v>0</x:v>
      </x:c>
      <x:c r="E36" s="84" t="n">
        <x:f>C36-D36</x:f>
        <x:v>0</x:v>
      </x:c>
      <x:c r="F36" s="84" t="n">
        <x:f>F35+E36</x:f>
        <x:v>0</x:v>
      </x:c>
      <x:c r="G36" s="10" t="str">
        <x:f>IF(D36=0,"ОТСРОЧКА",IF(F36&gt;0,"РАССРОЧКА","ЗАВЕРШЕНО"))</x:f>
        <x:v>ОТСРОЧКА</x:v>
      </x:c>
      <x:c r="H36" s="10" t="str">
        <x:v>Месячный управленческий бакет; сверять реальные даты с ЕНС/ФНС</x:v>
      </x:c>
    </x:row>
    <x:row r="37">
      <x:c r="A37" s="10" t="n">
        <x:v>32</x:v>
      </x:c>
      <x:c r="B37" s="10" t="str">
        <x:v>апр.29</x:v>
      </x:c>
      <x:c r="C37" s="85" t="n">
        <x:v>0</x:v>
      </x:c>
      <x:c r="D37" s="85" t="n">
        <x:f>PaymentInputs!J13/12+PaymentInputs!J14/12+PaymentInputs!J15/12+PaymentInputs!J16/12</x:f>
        <x:v>0</x:v>
      </x:c>
      <x:c r="E37" s="84" t="n">
        <x:f>C37-D37</x:f>
        <x:v>0</x:v>
      </x:c>
      <x:c r="F37" s="84" t="n">
        <x:f>F36+E37</x:f>
        <x:v>0</x:v>
      </x:c>
      <x:c r="G37" s="10" t="str">
        <x:f>IF(D37=0,"ОТСРОЧКА",IF(F37&gt;0,"РАССРОЧКА","ЗАВЕРШЕНО"))</x:f>
        <x:v>ОТСРОЧКА</x:v>
      </x:c>
      <x:c r="H37" s="10" t="str">
        <x:v>Месячный управленческий бакет; сверять реальные даты с ЕНС/ФНС</x:v>
      </x:c>
    </x:row>
    <x:row r="38">
      <x:c r="A38" s="10" t="n">
        <x:v>33</x:v>
      </x:c>
      <x:c r="B38" s="10" t="str">
        <x:v>май.29</x:v>
      </x:c>
      <x:c r="C38" s="85" t="n">
        <x:v>0</x:v>
      </x:c>
      <x:c r="D38" s="85" t="n">
        <x:f>PaymentInputs!J14/12+PaymentInputs!J15/12+PaymentInputs!J16/12</x:f>
        <x:v>0</x:v>
      </x:c>
      <x:c r="E38" s="84" t="n">
        <x:f>C38-D38</x:f>
        <x:v>0</x:v>
      </x:c>
      <x:c r="F38" s="84" t="n">
        <x:f>F37+E38</x:f>
        <x:v>0</x:v>
      </x:c>
      <x:c r="G38" s="10" t="str">
        <x:f>IF(D38=0,"ОТСРОЧКА",IF(F38&gt;0,"РАССРОЧКА","ЗАВЕРШЕНО"))</x:f>
        <x:v>ОТСРОЧКА</x:v>
      </x:c>
      <x:c r="H38" s="10" t="str">
        <x:v>Месячный управленческий бакет; сверять реальные даты с ЕНС/ФНС</x:v>
      </x:c>
    </x:row>
    <x:row r="39">
      <x:c r="A39" s="10" t="n">
        <x:v>34</x:v>
      </x:c>
      <x:c r="B39" s="10" t="str">
        <x:v>июн.29</x:v>
      </x:c>
      <x:c r="C39" s="85" t="n">
        <x:v>0</x:v>
      </x:c>
      <x:c r="D39" s="85" t="n">
        <x:f>PaymentInputs!J15/12+PaymentInputs!J16/12</x:f>
        <x:v>0</x:v>
      </x:c>
      <x:c r="E39" s="84" t="n">
        <x:f>C39-D39</x:f>
        <x:v>0</x:v>
      </x:c>
      <x:c r="F39" s="84" t="n">
        <x:f>F38+E39</x:f>
        <x:v>0</x:v>
      </x:c>
      <x:c r="G39" s="10" t="str">
        <x:f>IF(D39=0,"ОТСРОЧКА",IF(F39&gt;0,"РАССРОЧКА","ЗАВЕРШЕНО"))</x:f>
        <x:v>ОТСРОЧКА</x:v>
      </x:c>
      <x:c r="H39" s="10" t="str">
        <x:v>Месячный управленческий бакет; сверять реальные даты с ЕНС/ФНС</x:v>
      </x:c>
    </x:row>
    <x:row r="40">
      <x:c r="A40" s="10" t="n">
        <x:v>35</x:v>
      </x:c>
      <x:c r="B40" s="10" t="str">
        <x:v>июл.29</x:v>
      </x:c>
      <x:c r="C40" s="85" t="n">
        <x:v>0</x:v>
      </x:c>
      <x:c r="D40" s="85" t="n">
        <x:f>PaymentInputs!J16/12</x:f>
        <x:v>0</x:v>
      </x:c>
      <x:c r="E40" s="84" t="n">
        <x:f>C40-D40</x:f>
        <x:v>0</x:v>
      </x:c>
      <x:c r="F40" s="84" t="n">
        <x:f>F39+E40</x:f>
        <x:v>0</x:v>
      </x:c>
      <x:c r="G40" s="10" t="str">
        <x:f>IF(D40=0,"ОТСРОЧКА",IF(F40&gt;0,"РАССРОЧКА","ЗАВЕРШЕНО"))</x:f>
        <x:v>ОТСРОЧКА</x:v>
      </x:c>
      <x:c r="H40" s="10" t="str">
        <x:v>Месячный управленческий бакет; сверять реальные даты с ЕНС/ФНС</x:v>
      </x:c>
    </x:row>
  </x:sheetData>
  <x:mergeCells>
    <x:mergeCell ref="A1:H1"/>
    <x:mergeCell ref="A2:H2"/>
  </x:mergeCells>
  <x:pageMargins left="0.7" right="0.7" top="0.75" bottom="0.75" header="0.3" footer="0.3"/>
  <x:drawing xmlns:r="http://schemas.openxmlformats.org/officeDocument/2006/relationships" r:id="Re6cf495d98cf45f9"/>
</x:worksheet>
</file>

<file path=xl/worksheets/sheet5.xml><?xml version="1.0" encoding="utf-8"?>
<x:worksheet xmlns:x="http://schemas.openxmlformats.org/spreadsheetml/2006/main">
  <x:sheetFormatPr defaultRowHeight="15"/>
  <x:cols>
    <x:col min="1" max="1" width="29" hidden="0" customWidth="1"/>
    <x:col min="2" max="2" width="24" hidden="0" customWidth="1"/>
    <x:col min="3" max="3" width="14" hidden="0" customWidth="1"/>
    <x:col min="4" max="4" width="34" hidden="0" customWidth="1"/>
    <x:col min="5" max="5" width="34" hidden="0" customWidth="1"/>
    <x:col min="6" max="6" width="23" hidden="0" customWidth="1"/>
    <x:col min="7" max="7" width="14" hidden="0" customWidth="1"/>
    <x:col min="8" max="8" width="34" hidden="0" customWidth="1"/>
  </x:cols>
  <x:sheetData>
    <x:row r="1">
      <x:c r="A1" s="58" t="str">
        <x:v>Dashboard — поддержка пострадавшего продавца Wildberries · Постановление №1074</x:v>
      </x:c>
      <x:c r="B1" s="58"/>
      <x:c r="C1" s="58"/>
      <x:c r="D1" s="58"/>
      <x:c r="E1" s="58"/>
      <x:c r="F1" s="58"/>
      <x:c r="G1" s="58"/>
      <x:c r="H1" s="58"/>
    </x:row>
    <x:row r="3">
      <x:c r="A3" s="65" t="str">
        <x:v>ПРАВО НА ПОДДЕРЖКУ</x:v>
      </x:c>
      <x:c r="B3" s="65"/>
      <x:c r="C3" s="65"/>
      <x:c r="D3" s="65"/>
      <x:c r="E3" s="65" t="str">
        <x:v>КАССОВЫЙ ЭФФЕКТ</x:v>
      </x:c>
      <x:c r="F3" s="65"/>
      <x:c r="G3" s="65"/>
      <x:c r="H3" s="65"/>
    </x:row>
    <x:row r="4">
      <x:c r="A4" s="10" t="str">
        <x:v>Действующий договор WB/RWB</x:v>
      </x:c>
      <x:c r="B4" s="44" t="str">
        <x:f>Eligibility!B4</x:f>
        <x:v>ДА</x:v>
      </x:c>
      <x:c r="C4" s="10" t="str">
        <x:v>—</x:v>
      </x:c>
      <x:c r="D4" s="10" t="str">
        <x:v>Обязательное условие</x:v>
      </x:c>
      <x:c r="E4" s="10" t="str">
        <x:v>Всего переносимых платежей</x:v>
      </x:c>
      <x:c r="F4" s="88" t="n">
        <x:f>PaymentInputs!B19</x:f>
        <x:v>0</x:v>
      </x:c>
      <x:c r="G4" s="10" t="str">
        <x:v>₽</x:v>
      </x:c>
      <x:c r="H4" s="10" t="str">
        <x:v>Включая АУСН/НПД</x:v>
      </x:c>
    </x:row>
    <x:row r="5">
      <x:c r="A5" s="10" t="str">
        <x:v>Доля ущерба</x:v>
      </x:c>
      <x:c r="B5" s="86" t="n">
        <x:f>Eligibility!B7</x:f>
        <x:v>0.075</x:v>
      </x:c>
      <x:c r="C5" s="10" t="str">
        <x:v>%</x:v>
      </x:c>
      <x:c r="D5" s="10" t="str">
        <x:v>Критерий А: &gt;5%</x:v>
      </x:c>
      <x:c r="E5" s="10" t="str">
        <x:v>Группа будущих 1/12</x:v>
      </x:c>
      <x:c r="F5" s="88" t="n">
        <x:f>PaymentInputs!B20</x:f>
        <x:v>0</x:v>
      </x:c>
      <x:c r="G5" s="10" t="str">
        <x:v>₽</x:v>
      </x:c>
      <x:c r="H5" s="10" t="str">
        <x:v>Без АУСН и НПД</x:v>
      </x:c>
    </x:row>
    <x:row r="6">
      <x:c r="A6" s="10" t="str">
        <x:v>Критерий Б</x:v>
      </x:c>
      <x:c r="B6" s="88" t="str">
        <x:f>Eligibility!B10</x:f>
        <x:v>НЕТ</x:v>
      </x:c>
      <x:c r="C6" s="10" t="str">
        <x:v>—</x:v>
      </x:c>
      <x:c r="D6" s="10" t="str">
        <x:v>Регистрация с 01.12.2025 + ущерб</x:v>
      </x:c>
      <x:c r="E6" s="10" t="str">
        <x:v>АУСН + НПД</x:v>
      </x:c>
      <x:c r="F6" s="88" t="n">
        <x:f>PaymentInputs!B21</x:f>
        <x:v>0</x:v>
      </x:c>
      <x:c r="G6" s="10" t="str">
        <x:v>₽</x:v>
      </x:c>
      <x:c r="H6" s="10" t="str">
        <x:v>Перенос есть; не включены в 1/12</x:v>
      </x:c>
    </x:row>
    <x:row r="7">
      <x:c r="A7" s="10" t="str">
        <x:v>Включение в перечень РВБ</x:v>
      </x:c>
      <x:c r="B7" s="86" t="str">
        <x:f>Eligibility!B11</x:f>
        <x:v>НЕИЗВЕСТНО</x:v>
      </x:c>
      <x:c r="C7" s="10" t="str">
        <x:v>—</x:v>
      </x:c>
      <x:c r="D7" s="10" t="str">
        <x:v>Ключевой gate</x:v>
      </x:c>
      <x:c r="E7" s="10" t="str">
        <x:v>Максимально сохранённый cash (группа 1/12)</x:v>
      </x:c>
      <x:c r="F7" s="88" t="n">
        <x:f>MAX(CashFlow!F5:F40)</x:f>
        <x:v>0</x:v>
      </x:c>
      <x:c r="G7" s="10" t="str">
        <x:v>₽</x:v>
      </x:c>
      <x:c r="H7" s="10" t="str">
        <x:v>Пик временного эффекта</x:v>
      </x:c>
    </x:row>
    <x:row r="8">
      <x:c r="A8" s="10" t="str">
        <x:v>Итоговый статус</x:v>
      </x:c>
      <x:c r="B8" s="53" t="str">
        <x:f>Eligibility!B12</x:f>
        <x:v>КРИТЕРИИ ВЫПОЛНЕНЫ — ПРОВЕРИТЬ ПЕРЕЧЕНЬ</x:v>
      </x:c>
      <x:c r="C8" s="10" t="str">
        <x:v>—</x:v>
      </x:c>
      <x:c r="D8" s="10" t="str">
        <x:v>Договор + критерий А/Б + перечень</x:v>
      </x:c>
      <x:c r="E8" s="10" t="str">
        <x:v>Пиковый месячный платёж 1/12</x:v>
      </x:c>
      <x:c r="F8" s="88" t="n">
        <x:f>MAX(CashFlow!D5:D40)</x:f>
        <x:v>0</x:v>
      </x:c>
      <x:c r="G8" s="10" t="str">
        <x:v>₽</x:v>
      </x:c>
      <x:c r="H8" s="10" t="str">
        <x:v>По управленческой модели</x:v>
      </x:c>
    </x:row>
    <x:row r="9">
      <x:c r="A9" s="10" t="str">
        <x:v>Официальная публикация</x:v>
      </x:c>
      <x:c r="B9" s="10" t="str">
        <x:v>26.08.2026</x:v>
      </x:c>
      <x:c r="C9" s="10" t="str">
        <x:v>—</x:v>
      </x:c>
      <x:c r="D9" s="10" t="str">
        <x:v>№ 0001202608260001</x:v>
      </x:c>
      <x:c r="E9" s="10" t="str">
        <x:v>Разница cash к концу 36 мес.</x:v>
      </x:c>
      <x:c r="F9" s="88" t="n">
        <x:f>CashFlow!F40</x:f>
        <x:v>0</x:v>
      </x:c>
      <x:c r="G9" s="10" t="str">
        <x:v>₽</x:v>
      </x:c>
      <x:c r="H9" s="10" t="str">
        <x:v>Для группы 1/12 стремится к 0</x:v>
      </x:c>
    </x:row>
    <x:row r="10">
      <x:c r="A10" s="50" t="str">
        <x:v>Постановление №1074 официально опубликовано 26.08.2026 и действует с этой даты. Критерии сами по себе не заменяют проверку фактического включения в перечень РВБ. Перед изменением платёжного календаря проверьте перечень и отражение сроков в ЕНС/ЛК. Модель показывает управленческий эффект, а не индивидуальное налоговое заключение.</x:v>
      </x:c>
      <x:c r="B10" s="50"/>
      <x:c r="C10" s="50"/>
      <x:c r="D10" s="50"/>
      <x:c r="E10" s="50"/>
      <x:c r="F10" s="50"/>
      <x:c r="G10" s="50"/>
      <x:c r="H10" s="50"/>
    </x:row>
    <x:row r="11">
      <x:c r="A11" s="50" t="str">
        <x:v>Постановление №1074 действует со дня официального опубликования. Перечни получателей формирует РВБ; отдельные решения ФНС о предоставлении отсрочки и рассрочки не выносятся, проценты не начисляются. Модель показывает управленческий эффект, но перед изменением платежного календаря нужно проверить включение в перечень и отражение сроков в ЕНС/ЛК.</x:v>
      </x:c>
      <x:c r="B11" s="50"/>
      <x:c r="C11" s="50"/>
      <x:c r="D11" s="50"/>
      <x:c r="E11" s="50"/>
      <x:c r="F11" s="50"/>
      <x:c r="G11" s="50"/>
      <x:c r="H11" s="50"/>
    </x:row>
    <x:row r="12">
      <x:c r="A12" s="50"/>
      <x:c r="B12" s="50"/>
      <x:c r="C12" s="50"/>
      <x:c r="D12" s="50"/>
      <x:c r="E12" s="50"/>
      <x:c r="F12" s="50"/>
      <x:c r="G12" s="50"/>
      <x:c r="H12" s="50"/>
    </x:row>
    <x:row r="13">
      <x:c r="A13" s="50"/>
      <x:c r="B13" s="50"/>
      <x:c r="C13" s="50"/>
      <x:c r="D13" s="50"/>
      <x:c r="E13" s="50"/>
      <x:c r="F13" s="50"/>
      <x:c r="G13" s="50"/>
      <x:c r="H13" s="50"/>
    </x:row>
    <x:row r="14">
      <x:c r="A14" s="50"/>
      <x:c r="B14" s="50"/>
      <x:c r="C14" s="50"/>
      <x:c r="D14" s="50"/>
      <x:c r="E14" s="50"/>
      <x:c r="F14" s="50"/>
      <x:c r="G14" s="50"/>
      <x:c r="H14" s="50"/>
    </x:row>
  </x:sheetData>
  <x:mergeCells>
    <x:mergeCell ref="A1:H1"/>
    <x:mergeCell ref="A3:D3"/>
    <x:mergeCell ref="E3:H3"/>
    <x:mergeCell ref="A10:H14"/>
    <x:mergeCell ref="A11:H1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14" hidden="0" customWidth="1"/>
    <x:col min="3" max="3" width="62" hidden="0" customWidth="1"/>
    <x:col min="4" max="4" width="72" hidden="0" customWidth="1"/>
    <x:col min="5" max="5" width="42" hidden="0" customWidth="1"/>
  </x:cols>
  <x:sheetData>
    <x:row r="1" ht="19.200000762939453" hidden="0" customHeight="1">
      <x:c r="A1" s="93" t="str">
        <x:v>Источники · фактчек 27.08.2026</x:v>
      </x:c>
      <x:c r="B1" s="93"/>
      <x:c r="C1" s="93"/>
      <x:c r="D1" s="93"/>
      <x:c r="E1" s="93"/>
    </x:row>
    <x:row r="2" ht="15" hidden="0" customHeight="1">
      <x:c r="A2" s="10"/>
      <x:c r="B2" s="10"/>
      <x:c r="C2" s="10"/>
      <x:c r="D2" s="10"/>
      <x:c r="E2" s="10"/>
    </x:row>
    <x:row r="3" ht="15" hidden="0" customHeight="1">
      <x:c r="A3" s="16" t="str">
        <x:v>Источник</x:v>
      </x:c>
      <x:c r="B3" s="16" t="str">
        <x:v>Дата</x:v>
      </x:c>
      <x:c r="C3" s="16" t="str">
        <x:v>Что подтверждает</x:v>
      </x:c>
      <x:c r="D3" s="16" t="str">
        <x:v>URL</x:v>
      </x:c>
      <x:c r="E3" s="16" t="str">
        <x:v>Комментарий</x:v>
      </x:c>
    </x:row>
    <x:row r="4" ht="26.399999618530273" hidden="0" customHeight="1">
      <x:c r="A4" s="10" t="str">
        <x:v>Официальный интернет-портал правовой информации</x:v>
      </x:c>
      <x:c r="B4" s="10" t="str">
        <x:v>26.08.2026</x:v>
      </x:c>
      <x:c r="C4" s="10" t="str">
        <x:v>Официальное опубликование постановления №1074; № опубликования 0001202608260001</x:v>
      </x:c>
      <x:c r="D4" s="10" t="str">
        <x:v>https://publication.pravo.gov.ru/document/0001202608260001</x:v>
      </x:c>
      <x:c r="E4" s="10" t="str">
        <x:v>Основной источник статуса публикации</x:v>
      </x:c>
    </x:row>
    <x:row r="5" ht="15" hidden="0" customHeight="1">
      <x:c r="A5" s="10" t="str">
        <x:v>Правительство РФ</x:v>
      </x:c>
      <x:c r="B5" s="10" t="str">
        <x:v>26.08.2026</x:v>
      </x:c>
      <x:c r="C5" s="10" t="str">
        <x:v>Постановление №1074 и меры поддержки</x:v>
      </x:c>
      <x:c r="D5" s="10" t="str">
        <x:v>https://government.ru/news/59678/</x:v>
      </x:c>
      <x:c r="E5" s="10" t="str">
        <x:v>Официальное сообщение</x:v>
      </x:c>
    </x:row>
    <x:row r="6" ht="26.399999618530273" hidden="0" customHeight="1">
      <x:c r="A6" s="10" t="str">
        <x:v>Постановление Правительства РФ №1074</x:v>
      </x:c>
      <x:c r="B6" s="10" t="str">
        <x:v>25.08.2026</x:v>
      </x:c>
      <x:c r="C6" s="10" t="str">
        <x:v>Критерии, перечни РВБ, платежи, проверки и порядок применения</x:v>
      </x:c>
      <x:c r="D6" s="10" t="str">
        <x:v>https://static.government.ru/media/files/7aKw0x9QUDrOnd9da0ABDlaOx50imZBH.pdf</x:v>
      </x:c>
      <x:c r="E6" s="10" t="str">
        <x:v>Первичный текст нормативного акта</x:v>
      </x:c>
    </x:row>
    <x:row r="7" ht="15" hidden="0" customHeight="1">
      <x:c r="A7" s="10" t="str">
        <x:v>ГАРАНТ</x:v>
      </x:c>
      <x:c r="B7" s="10" t="str">
        <x:v>26.08.2026</x:v>
      </x:c>
      <x:c r="C7" s="10" t="str">
        <x:v>Текст постановления №1074 в правовой системе</x:v>
      </x:c>
      <x:c r="D7" s="10" t="str">
        <x:v>https://www.garant.ru/hotlaw/federal/2215547/</x:v>
      </x:c>
      <x:c r="E7" s="10" t="str">
        <x:v>Контрольная сверка</x:v>
      </x:c>
    </x:row>
    <x:row r="8" ht="15" hidden="0" customHeight="1">
      <x:c r="A8" s="10" t="str">
        <x:v>КонсультантПлюс</x:v>
      </x:c>
      <x:c r="B8" s="10" t="str">
        <x:v>26.08.2026</x:v>
      </x:c>
      <x:c r="C8" s="10" t="str">
        <x:v>Краткий обзор постановления №1074</x:v>
      </x:c>
      <x:c r="D8" s="10" t="str">
        <x:v>https://www.consultant.ru/law/hotdocs/95462.html</x:v>
      </x:c>
      <x:c r="E8" s="10" t="str">
        <x:v>Контрольная сверка</x:v>
      </x:c>
    </x:row>
    <x:row r="9" ht="26.399999618530273" hidden="0" customHeight="1">
      <x:c r="A9" s="10" t="str">
        <x:v>Минфин России</x:v>
      </x:c>
      <x:c r="B9" s="10" t="str">
        <x:v>24.08.2026</x:v>
      </x:c>
      <x:c r="C9" s="10" t="str">
        <x:v>Предварительно объявленные параметры меры</x:v>
      </x:c>
      <x:c r="D9" s="10" t="str">
        <x:v>https://minfin.gov.ru/ru/press-center/?id_4=40543-pravitelstvo_rf_okazhet_podderzhku_predprinimatelyam_postradavshim_ot_atak_bpla_na_obekty_gruppy_ooo_rvb</x:v>
      </x:c>
      <x:c r="E9" s="10" t="str">
        <x:v>Исторический источник до официальной публикации</x:v>
      </x:c>
    </x:row>
    <x:row r="10" ht="15" hidden="0" customHeight="1">
      <x:c r="A10" s="10"/>
      <x:c r="B10" s="10"/>
      <x:c r="C10" s="10"/>
      <x:c r="D10" s="10"/>
      <x:c r="E10" s="10"/>
    </x:row>
  </x:sheetData>
  <x:mergeCells>
    <x:mergeCell ref="A1:E1"/>
  </x:mergeCells>
  <x:pageMargins left="0.7" right="0.7" top="0.75" bottom="0.75" header="0.3" footer="0.3"/>
</x:worksheet>
</file>